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suke\Dropbox\ＤＥＮＯＶＡ\U12\大会\白石W杯2016\結果\"/>
    </mc:Choice>
  </mc:AlternateContent>
  <bookViews>
    <workbookView xWindow="600" yWindow="30" windowWidth="19395" windowHeight="7605" activeTab="6"/>
  </bookViews>
  <sheets>
    <sheet name="西白石" sheetId="1" r:id="rId1"/>
    <sheet name="菊水" sheetId="4" r:id="rId2"/>
    <sheet name="清田南" sheetId="5" r:id="rId3"/>
    <sheet name="東川下" sheetId="2" r:id="rId4"/>
    <sheet name="北郷" sheetId="3" r:id="rId5"/>
    <sheet name="元町" sheetId="6" r:id="rId6"/>
    <sheet name="月寒" sheetId="9" r:id="rId7"/>
  </sheets>
  <calcPr calcId="152511"/>
</workbook>
</file>

<file path=xl/calcChain.xml><?xml version="1.0" encoding="utf-8"?>
<calcChain xmlns="http://schemas.openxmlformats.org/spreadsheetml/2006/main">
  <c r="N52" i="9" l="1"/>
  <c r="K52" i="9"/>
  <c r="H52" i="9"/>
  <c r="E52" i="9"/>
  <c r="U52" i="9" s="1"/>
  <c r="R51" i="9"/>
  <c r="P51" i="9"/>
  <c r="K50" i="9"/>
  <c r="H50" i="9"/>
  <c r="E50" i="9"/>
  <c r="R49" i="9"/>
  <c r="P49" i="9"/>
  <c r="O49" i="9"/>
  <c r="M49" i="9"/>
  <c r="H48" i="9"/>
  <c r="E48" i="9"/>
  <c r="R47" i="9"/>
  <c r="P47" i="9"/>
  <c r="O47" i="9"/>
  <c r="M47" i="9"/>
  <c r="N46" i="9" s="1"/>
  <c r="L47" i="9"/>
  <c r="J47" i="9"/>
  <c r="E46" i="9"/>
  <c r="R45" i="9"/>
  <c r="P45" i="9"/>
  <c r="O45" i="9"/>
  <c r="M45" i="9"/>
  <c r="L45" i="9"/>
  <c r="J45" i="9"/>
  <c r="I45" i="9"/>
  <c r="G45" i="9"/>
  <c r="H44" i="9" s="1"/>
  <c r="K44" i="9"/>
  <c r="P42" i="9"/>
  <c r="M42" i="9"/>
  <c r="J42" i="9"/>
  <c r="G42" i="9"/>
  <c r="D42" i="9"/>
  <c r="K64" i="9"/>
  <c r="H64" i="9"/>
  <c r="E64" i="9"/>
  <c r="O63" i="9"/>
  <c r="M63" i="9"/>
  <c r="H62" i="9"/>
  <c r="E62" i="9"/>
  <c r="O61" i="9"/>
  <c r="M61" i="9"/>
  <c r="L61" i="9"/>
  <c r="J61" i="9"/>
  <c r="E60" i="9"/>
  <c r="O59" i="9"/>
  <c r="M59" i="9"/>
  <c r="L59" i="9"/>
  <c r="J59" i="9"/>
  <c r="I59" i="9"/>
  <c r="G59" i="9"/>
  <c r="M56" i="9"/>
  <c r="J56" i="9"/>
  <c r="G56" i="9"/>
  <c r="D56" i="9"/>
  <c r="K33" i="9"/>
  <c r="H33" i="9"/>
  <c r="E33" i="9"/>
  <c r="O32" i="9"/>
  <c r="M32" i="9"/>
  <c r="H31" i="9"/>
  <c r="E31" i="9"/>
  <c r="O30" i="9"/>
  <c r="M30" i="9"/>
  <c r="L30" i="9"/>
  <c r="J30" i="9"/>
  <c r="E29" i="9"/>
  <c r="O28" i="9"/>
  <c r="M28" i="9"/>
  <c r="L28" i="9"/>
  <c r="J28" i="9"/>
  <c r="I28" i="9"/>
  <c r="G28" i="9"/>
  <c r="M25" i="9"/>
  <c r="J25" i="9"/>
  <c r="G25" i="9"/>
  <c r="D25" i="9"/>
  <c r="K77" i="6"/>
  <c r="H77" i="6"/>
  <c r="E77" i="6"/>
  <c r="O76" i="6"/>
  <c r="M76" i="6"/>
  <c r="H75" i="6"/>
  <c r="E75" i="6"/>
  <c r="O74" i="6"/>
  <c r="M74" i="6"/>
  <c r="L74" i="6"/>
  <c r="J74" i="6"/>
  <c r="E73" i="6"/>
  <c r="O72" i="6"/>
  <c r="M72" i="6"/>
  <c r="N71" i="6" s="1"/>
  <c r="L72" i="6"/>
  <c r="J72" i="6"/>
  <c r="I72" i="6"/>
  <c r="G72" i="6"/>
  <c r="H71" i="6" s="1"/>
  <c r="M69" i="6"/>
  <c r="J69" i="6"/>
  <c r="G69" i="6"/>
  <c r="D69" i="6"/>
  <c r="K66" i="6"/>
  <c r="H66" i="6"/>
  <c r="E66" i="6"/>
  <c r="O65" i="6"/>
  <c r="M65" i="6"/>
  <c r="N64" i="6" s="1"/>
  <c r="H64" i="6"/>
  <c r="E64" i="6"/>
  <c r="O63" i="6"/>
  <c r="M63" i="6"/>
  <c r="L63" i="6"/>
  <c r="J63" i="6"/>
  <c r="E62" i="6"/>
  <c r="O61" i="6"/>
  <c r="N60" i="6" s="1"/>
  <c r="M61" i="6"/>
  <c r="L61" i="6"/>
  <c r="J61" i="6"/>
  <c r="K60" i="6" s="1"/>
  <c r="I61" i="6"/>
  <c r="H60" i="6" s="1"/>
  <c r="G61" i="6"/>
  <c r="M58" i="6"/>
  <c r="J58" i="6"/>
  <c r="G58" i="6"/>
  <c r="D58" i="6"/>
  <c r="K49" i="6"/>
  <c r="H49" i="6"/>
  <c r="P49" i="6" s="1"/>
  <c r="E49" i="6"/>
  <c r="O48" i="6"/>
  <c r="M48" i="6"/>
  <c r="H47" i="6"/>
  <c r="E47" i="6"/>
  <c r="O46" i="6"/>
  <c r="M46" i="6"/>
  <c r="N45" i="6" s="1"/>
  <c r="L46" i="6"/>
  <c r="K45" i="6" s="1"/>
  <c r="J46" i="6"/>
  <c r="E45" i="6"/>
  <c r="O44" i="6"/>
  <c r="M44" i="6"/>
  <c r="N43" i="6" s="1"/>
  <c r="L44" i="6"/>
  <c r="J44" i="6"/>
  <c r="I44" i="6"/>
  <c r="H43" i="6" s="1"/>
  <c r="G44" i="6"/>
  <c r="M41" i="6"/>
  <c r="J41" i="6"/>
  <c r="G41" i="6"/>
  <c r="D41" i="6"/>
  <c r="K38" i="6"/>
  <c r="H38" i="6"/>
  <c r="E38" i="6"/>
  <c r="O37" i="6"/>
  <c r="M37" i="6"/>
  <c r="H36" i="6"/>
  <c r="E36" i="6"/>
  <c r="O35" i="6"/>
  <c r="M35" i="6"/>
  <c r="L35" i="6"/>
  <c r="J35" i="6"/>
  <c r="E34" i="6"/>
  <c r="O33" i="6"/>
  <c r="M33" i="6"/>
  <c r="L33" i="6"/>
  <c r="J33" i="6"/>
  <c r="I33" i="6"/>
  <c r="G33" i="6"/>
  <c r="M30" i="6"/>
  <c r="J30" i="6"/>
  <c r="G30" i="6"/>
  <c r="D30" i="6"/>
  <c r="K58" i="2"/>
  <c r="H58" i="2"/>
  <c r="E58" i="2"/>
  <c r="O57" i="2"/>
  <c r="M57" i="2"/>
  <c r="N56" i="2" s="1"/>
  <c r="H56" i="2"/>
  <c r="E56" i="2"/>
  <c r="O55" i="2"/>
  <c r="M55" i="2"/>
  <c r="L55" i="2"/>
  <c r="J55" i="2"/>
  <c r="K54" i="2" s="1"/>
  <c r="E54" i="2"/>
  <c r="O53" i="2"/>
  <c r="N52" i="2" s="1"/>
  <c r="M53" i="2"/>
  <c r="L53" i="2"/>
  <c r="J53" i="2"/>
  <c r="K52" i="2" s="1"/>
  <c r="I53" i="2"/>
  <c r="H52" i="2" s="1"/>
  <c r="G53" i="2"/>
  <c r="M50" i="2"/>
  <c r="J50" i="2"/>
  <c r="G50" i="2"/>
  <c r="D50" i="2"/>
  <c r="K46" i="2"/>
  <c r="H46" i="2"/>
  <c r="E46" i="2"/>
  <c r="O45" i="2"/>
  <c r="M45" i="2"/>
  <c r="N44" i="2" s="1"/>
  <c r="H44" i="2"/>
  <c r="E44" i="2"/>
  <c r="O43" i="2"/>
  <c r="M43" i="2"/>
  <c r="L43" i="2"/>
  <c r="J43" i="2"/>
  <c r="E42" i="2"/>
  <c r="O41" i="2"/>
  <c r="M41" i="2"/>
  <c r="L41" i="2"/>
  <c r="J41" i="2"/>
  <c r="K40" i="2" s="1"/>
  <c r="I41" i="2"/>
  <c r="G41" i="2"/>
  <c r="M38" i="2"/>
  <c r="J38" i="2"/>
  <c r="G38" i="2"/>
  <c r="D38" i="2"/>
  <c r="K28" i="2"/>
  <c r="H28" i="2"/>
  <c r="E28" i="2"/>
  <c r="O27" i="2"/>
  <c r="M27" i="2"/>
  <c r="H26" i="2"/>
  <c r="E26" i="2"/>
  <c r="O25" i="2"/>
  <c r="M25" i="2"/>
  <c r="L25" i="2"/>
  <c r="J25" i="2"/>
  <c r="E24" i="2"/>
  <c r="O23" i="2"/>
  <c r="M23" i="2"/>
  <c r="L23" i="2"/>
  <c r="J23" i="2"/>
  <c r="I23" i="2"/>
  <c r="G23" i="2"/>
  <c r="M20" i="2"/>
  <c r="J20" i="2"/>
  <c r="G20" i="2"/>
  <c r="D20" i="2"/>
  <c r="N75" i="6" l="1"/>
  <c r="N73" i="6"/>
  <c r="R77" i="6"/>
  <c r="P77" i="6"/>
  <c r="T77" i="6" s="1"/>
  <c r="Q75" i="6"/>
  <c r="K73" i="6"/>
  <c r="Q73" i="6" s="1"/>
  <c r="K71" i="6"/>
  <c r="R71" i="6" s="1"/>
  <c r="R75" i="6"/>
  <c r="R73" i="6"/>
  <c r="Q48" i="9"/>
  <c r="Q50" i="9"/>
  <c r="S50" i="9" s="1"/>
  <c r="X50" i="9" s="1"/>
  <c r="N44" i="9"/>
  <c r="Q44" i="9"/>
  <c r="T44" i="9" s="1"/>
  <c r="Q46" i="9"/>
  <c r="N48" i="9"/>
  <c r="U48" i="9" s="1"/>
  <c r="K46" i="9"/>
  <c r="S46" i="9" s="1"/>
  <c r="S48" i="9"/>
  <c r="T50" i="9"/>
  <c r="S52" i="9"/>
  <c r="T48" i="9"/>
  <c r="U50" i="9"/>
  <c r="T52" i="9"/>
  <c r="N62" i="9"/>
  <c r="P62" i="9" s="1"/>
  <c r="N27" i="9"/>
  <c r="H58" i="9"/>
  <c r="N58" i="9"/>
  <c r="N31" i="9"/>
  <c r="P31" i="9" s="1"/>
  <c r="U31" i="9" s="1"/>
  <c r="K60" i="9"/>
  <c r="Q33" i="9"/>
  <c r="K29" i="9"/>
  <c r="H27" i="9"/>
  <c r="R27" i="9" s="1"/>
  <c r="R33" i="9"/>
  <c r="K58" i="9"/>
  <c r="N60" i="9"/>
  <c r="Q60" i="9" s="1"/>
  <c r="Q64" i="9"/>
  <c r="K27" i="9"/>
  <c r="N29" i="9"/>
  <c r="P29" i="9" s="1"/>
  <c r="R64" i="9"/>
  <c r="P33" i="9"/>
  <c r="R62" i="9"/>
  <c r="P64" i="9"/>
  <c r="N62" i="6"/>
  <c r="Q66" i="6"/>
  <c r="R66" i="6"/>
  <c r="K62" i="6"/>
  <c r="P62" i="6" s="1"/>
  <c r="R60" i="6"/>
  <c r="P64" i="6"/>
  <c r="Q64" i="6"/>
  <c r="P60" i="6"/>
  <c r="R64" i="6"/>
  <c r="P66" i="6"/>
  <c r="Q71" i="6"/>
  <c r="Q77" i="6"/>
  <c r="Q60" i="6"/>
  <c r="P73" i="6"/>
  <c r="P75" i="6"/>
  <c r="H32" i="6"/>
  <c r="N47" i="6"/>
  <c r="Q47" i="6" s="1"/>
  <c r="R49" i="6"/>
  <c r="Q45" i="6"/>
  <c r="K43" i="6"/>
  <c r="R43" i="6" s="1"/>
  <c r="R45" i="6"/>
  <c r="P43" i="6"/>
  <c r="T43" i="6" s="1"/>
  <c r="N36" i="6"/>
  <c r="R36" i="6" s="1"/>
  <c r="N34" i="6"/>
  <c r="Q38" i="6"/>
  <c r="N32" i="6"/>
  <c r="R38" i="6"/>
  <c r="K34" i="6"/>
  <c r="P34" i="6" s="1"/>
  <c r="K32" i="6"/>
  <c r="P32" i="6" s="1"/>
  <c r="Q32" i="6"/>
  <c r="T49" i="6"/>
  <c r="P38" i="6"/>
  <c r="Q43" i="6"/>
  <c r="Q49" i="6"/>
  <c r="S49" i="6" s="1"/>
  <c r="U49" i="6"/>
  <c r="P45" i="6"/>
  <c r="R58" i="2"/>
  <c r="N54" i="2"/>
  <c r="Q56" i="2"/>
  <c r="R52" i="2"/>
  <c r="N40" i="2"/>
  <c r="R40" i="2" s="1"/>
  <c r="K42" i="2"/>
  <c r="H40" i="2"/>
  <c r="R54" i="2"/>
  <c r="Q46" i="2"/>
  <c r="H22" i="2"/>
  <c r="N42" i="2"/>
  <c r="P52" i="2"/>
  <c r="U52" i="2" s="1"/>
  <c r="Q54" i="2"/>
  <c r="R46" i="2"/>
  <c r="P58" i="2"/>
  <c r="T58" i="2" s="1"/>
  <c r="R56" i="2"/>
  <c r="P44" i="2"/>
  <c r="Q44" i="2"/>
  <c r="R44" i="2"/>
  <c r="P46" i="2"/>
  <c r="Q52" i="2"/>
  <c r="Q58" i="2"/>
  <c r="P54" i="2"/>
  <c r="P56" i="2"/>
  <c r="Q42" i="2"/>
  <c r="R28" i="2"/>
  <c r="K24" i="2"/>
  <c r="N24" i="2"/>
  <c r="R24" i="2" s="1"/>
  <c r="K22" i="2"/>
  <c r="N22" i="2"/>
  <c r="N26" i="2"/>
  <c r="Q26" i="2" s="1"/>
  <c r="P28" i="2"/>
  <c r="T28" i="2" s="1"/>
  <c r="P26" i="2"/>
  <c r="R26" i="2"/>
  <c r="Q28" i="2"/>
  <c r="U28" i="2"/>
  <c r="K67" i="1"/>
  <c r="H67" i="1"/>
  <c r="E67" i="1"/>
  <c r="O66" i="1"/>
  <c r="M66" i="1"/>
  <c r="H65" i="1"/>
  <c r="E65" i="1"/>
  <c r="O64" i="1"/>
  <c r="N63" i="1" s="1"/>
  <c r="M64" i="1"/>
  <c r="L64" i="1"/>
  <c r="J64" i="1"/>
  <c r="K63" i="1"/>
  <c r="E63" i="1"/>
  <c r="O62" i="1"/>
  <c r="M62" i="1"/>
  <c r="L62" i="1"/>
  <c r="J62" i="1"/>
  <c r="I62" i="1"/>
  <c r="G62" i="1"/>
  <c r="M59" i="1"/>
  <c r="J59" i="1"/>
  <c r="G59" i="1"/>
  <c r="D59" i="1"/>
  <c r="G45" i="1"/>
  <c r="I45" i="1"/>
  <c r="J45" i="1"/>
  <c r="L45" i="1"/>
  <c r="M45" i="1"/>
  <c r="O45" i="1"/>
  <c r="S77" i="6" l="1"/>
  <c r="U77" i="6"/>
  <c r="V77" i="6" s="1"/>
  <c r="X77" i="6" s="1"/>
  <c r="P71" i="6"/>
  <c r="T71" i="6" s="1"/>
  <c r="S44" i="9"/>
  <c r="U44" i="9"/>
  <c r="T46" i="9"/>
  <c r="Q62" i="9"/>
  <c r="S62" i="9" s="1"/>
  <c r="U46" i="9"/>
  <c r="Q31" i="9"/>
  <c r="Q27" i="9"/>
  <c r="V50" i="9"/>
  <c r="W50" i="9"/>
  <c r="Y50" i="9" s="1"/>
  <c r="X48" i="9"/>
  <c r="V48" i="9"/>
  <c r="W48" i="9"/>
  <c r="V44" i="9"/>
  <c r="X44" i="9"/>
  <c r="W44" i="9"/>
  <c r="X52" i="9"/>
  <c r="W52" i="9"/>
  <c r="V52" i="9"/>
  <c r="V46" i="9"/>
  <c r="W46" i="9"/>
  <c r="X46" i="9"/>
  <c r="R31" i="9"/>
  <c r="P60" i="9"/>
  <c r="S60" i="9" s="1"/>
  <c r="R60" i="9"/>
  <c r="S31" i="9"/>
  <c r="T31" i="9"/>
  <c r="R58" i="9"/>
  <c r="P58" i="9"/>
  <c r="T58" i="9" s="1"/>
  <c r="Q58" i="9"/>
  <c r="R29" i="9"/>
  <c r="Q29" i="9"/>
  <c r="S29" i="9" s="1"/>
  <c r="V31" i="9"/>
  <c r="X31" i="9" s="1"/>
  <c r="P27" i="9"/>
  <c r="T27" i="9" s="1"/>
  <c r="U33" i="9"/>
  <c r="T33" i="9"/>
  <c r="S33" i="9"/>
  <c r="T29" i="9"/>
  <c r="U29" i="9"/>
  <c r="U64" i="9"/>
  <c r="T64" i="9"/>
  <c r="S64" i="9"/>
  <c r="T62" i="9"/>
  <c r="U62" i="9"/>
  <c r="T62" i="6"/>
  <c r="U62" i="6"/>
  <c r="V62" i="6" s="1"/>
  <c r="R62" i="6"/>
  <c r="Q62" i="6"/>
  <c r="S62" i="6" s="1"/>
  <c r="U75" i="6"/>
  <c r="T75" i="6"/>
  <c r="S75" i="6"/>
  <c r="U73" i="6"/>
  <c r="T73" i="6"/>
  <c r="S73" i="6"/>
  <c r="U60" i="6"/>
  <c r="S60" i="6"/>
  <c r="T60" i="6"/>
  <c r="U66" i="6"/>
  <c r="V66" i="6" s="1"/>
  <c r="S66" i="6"/>
  <c r="T66" i="6"/>
  <c r="T64" i="6"/>
  <c r="S64" i="6"/>
  <c r="U64" i="6"/>
  <c r="R32" i="6"/>
  <c r="P36" i="6"/>
  <c r="R47" i="6"/>
  <c r="P47" i="6"/>
  <c r="U47" i="6" s="1"/>
  <c r="V49" i="6"/>
  <c r="S43" i="6"/>
  <c r="U43" i="6"/>
  <c r="V43" i="6" s="1"/>
  <c r="X43" i="6" s="1"/>
  <c r="Q36" i="6"/>
  <c r="S36" i="6" s="1"/>
  <c r="U34" i="6"/>
  <c r="T34" i="6"/>
  <c r="V34" i="6" s="1"/>
  <c r="Q34" i="6"/>
  <c r="S34" i="6" s="1"/>
  <c r="R34" i="6"/>
  <c r="X49" i="6"/>
  <c r="T36" i="6"/>
  <c r="U36" i="6"/>
  <c r="U32" i="6"/>
  <c r="T32" i="6"/>
  <c r="S32" i="6"/>
  <c r="U45" i="6"/>
  <c r="T45" i="6"/>
  <c r="S45" i="6"/>
  <c r="U38" i="6"/>
  <c r="T38" i="6"/>
  <c r="S38" i="6"/>
  <c r="U58" i="2"/>
  <c r="V58" i="2" s="1"/>
  <c r="S52" i="2"/>
  <c r="T52" i="2"/>
  <c r="V52" i="2" s="1"/>
  <c r="X52" i="2" s="1"/>
  <c r="Q40" i="2"/>
  <c r="P42" i="2"/>
  <c r="U42" i="2" s="1"/>
  <c r="P40" i="2"/>
  <c r="T40" i="2" s="1"/>
  <c r="R42" i="2"/>
  <c r="S58" i="2"/>
  <c r="U54" i="2"/>
  <c r="T54" i="2"/>
  <c r="V54" i="2" s="1"/>
  <c r="S54" i="2"/>
  <c r="U46" i="2"/>
  <c r="T46" i="2"/>
  <c r="S46" i="2"/>
  <c r="T44" i="2"/>
  <c r="S44" i="2"/>
  <c r="U44" i="2"/>
  <c r="U56" i="2"/>
  <c r="T56" i="2"/>
  <c r="S56" i="2"/>
  <c r="T42" i="2"/>
  <c r="S28" i="2"/>
  <c r="P22" i="2"/>
  <c r="U22" i="2" s="1"/>
  <c r="P24" i="2"/>
  <c r="U24" i="2" s="1"/>
  <c r="Q24" i="2"/>
  <c r="S24" i="2" s="1"/>
  <c r="V28" i="2"/>
  <c r="X28" i="2" s="1"/>
  <c r="Q22" i="2"/>
  <c r="S22" i="2" s="1"/>
  <c r="R22" i="2"/>
  <c r="U26" i="2"/>
  <c r="T26" i="2"/>
  <c r="S26" i="2"/>
  <c r="H61" i="1"/>
  <c r="K61" i="1"/>
  <c r="Q61" i="1" s="1"/>
  <c r="N65" i="1"/>
  <c r="Q65" i="1" s="1"/>
  <c r="Q67" i="1"/>
  <c r="N61" i="1"/>
  <c r="R67" i="1"/>
  <c r="R65" i="1"/>
  <c r="R63" i="1"/>
  <c r="R61" i="1"/>
  <c r="P61" i="1"/>
  <c r="Q63" i="1"/>
  <c r="P63" i="1"/>
  <c r="P65" i="1"/>
  <c r="P67" i="1"/>
  <c r="E16" i="6"/>
  <c r="H16" i="6"/>
  <c r="K16" i="6"/>
  <c r="M8" i="6"/>
  <c r="M11" i="6"/>
  <c r="O11" i="6"/>
  <c r="M13" i="6"/>
  <c r="O13" i="6"/>
  <c r="M15" i="6"/>
  <c r="O15" i="6"/>
  <c r="N17" i="3"/>
  <c r="K17" i="3"/>
  <c r="H17" i="3"/>
  <c r="E17" i="3"/>
  <c r="R16" i="3"/>
  <c r="P16" i="3"/>
  <c r="K15" i="3"/>
  <c r="H15" i="3"/>
  <c r="E15" i="3"/>
  <c r="R14" i="3"/>
  <c r="P14" i="3"/>
  <c r="O14" i="3"/>
  <c r="M14" i="3"/>
  <c r="H13" i="3"/>
  <c r="E13" i="3"/>
  <c r="R12" i="3"/>
  <c r="P12" i="3"/>
  <c r="O12" i="3"/>
  <c r="M12" i="3"/>
  <c r="N11" i="3" s="1"/>
  <c r="L12" i="3"/>
  <c r="J12" i="3"/>
  <c r="E11" i="3"/>
  <c r="R10" i="3"/>
  <c r="P10" i="3"/>
  <c r="O10" i="3"/>
  <c r="M10" i="3"/>
  <c r="L10" i="3"/>
  <c r="J10" i="3"/>
  <c r="I10" i="3"/>
  <c r="G10" i="3"/>
  <c r="P7" i="3"/>
  <c r="M7" i="3"/>
  <c r="J7" i="3"/>
  <c r="G7" i="3"/>
  <c r="D7" i="3"/>
  <c r="K27" i="5"/>
  <c r="H27" i="5"/>
  <c r="E27" i="5"/>
  <c r="O26" i="5"/>
  <c r="M26" i="5"/>
  <c r="H25" i="5"/>
  <c r="E25" i="5"/>
  <c r="O24" i="5"/>
  <c r="M24" i="5"/>
  <c r="L24" i="5"/>
  <c r="J24" i="5"/>
  <c r="E23" i="5"/>
  <c r="O22" i="5"/>
  <c r="M22" i="5"/>
  <c r="L22" i="5"/>
  <c r="J22" i="5"/>
  <c r="I22" i="5"/>
  <c r="G22" i="5"/>
  <c r="M19" i="5"/>
  <c r="J19" i="5"/>
  <c r="G19" i="5"/>
  <c r="D19" i="5"/>
  <c r="N46" i="5"/>
  <c r="K46" i="5"/>
  <c r="H46" i="5"/>
  <c r="E46" i="5"/>
  <c r="R45" i="5"/>
  <c r="P45" i="5"/>
  <c r="K44" i="5"/>
  <c r="H44" i="5"/>
  <c r="E44" i="5"/>
  <c r="R43" i="5"/>
  <c r="P43" i="5"/>
  <c r="O43" i="5"/>
  <c r="M43" i="5"/>
  <c r="H42" i="5"/>
  <c r="E42" i="5"/>
  <c r="R41" i="5"/>
  <c r="P41" i="5"/>
  <c r="O41" i="5"/>
  <c r="M41" i="5"/>
  <c r="L41" i="5"/>
  <c r="J41" i="5"/>
  <c r="E40" i="5"/>
  <c r="R39" i="5"/>
  <c r="P39" i="5"/>
  <c r="O39" i="5"/>
  <c r="M39" i="5"/>
  <c r="L39" i="5"/>
  <c r="J39" i="5"/>
  <c r="I39" i="5"/>
  <c r="G39" i="5"/>
  <c r="P36" i="5"/>
  <c r="M36" i="5"/>
  <c r="J36" i="5"/>
  <c r="G36" i="5"/>
  <c r="D36" i="5"/>
  <c r="K27" i="6"/>
  <c r="H27" i="6"/>
  <c r="E27" i="6"/>
  <c r="O26" i="6"/>
  <c r="M26" i="6"/>
  <c r="H25" i="6"/>
  <c r="E25" i="6"/>
  <c r="O24" i="6"/>
  <c r="M24" i="6"/>
  <c r="L24" i="6"/>
  <c r="J24" i="6"/>
  <c r="E23" i="6"/>
  <c r="O22" i="6"/>
  <c r="M22" i="6"/>
  <c r="L22" i="6"/>
  <c r="J22" i="6"/>
  <c r="I22" i="6"/>
  <c r="G22" i="6"/>
  <c r="M19" i="6"/>
  <c r="J19" i="6"/>
  <c r="G19" i="6"/>
  <c r="D19" i="6"/>
  <c r="H14" i="6"/>
  <c r="E14" i="6"/>
  <c r="L13" i="6"/>
  <c r="J13" i="6"/>
  <c r="E12" i="6"/>
  <c r="L11" i="6"/>
  <c r="J11" i="6"/>
  <c r="I11" i="6"/>
  <c r="G11" i="6"/>
  <c r="J8" i="6"/>
  <c r="G8" i="6"/>
  <c r="D8" i="6"/>
  <c r="K15" i="5"/>
  <c r="H15" i="5"/>
  <c r="E15" i="5"/>
  <c r="O14" i="5"/>
  <c r="M14" i="5"/>
  <c r="H13" i="5"/>
  <c r="E13" i="5"/>
  <c r="O12" i="5"/>
  <c r="M12" i="5"/>
  <c r="L12" i="5"/>
  <c r="J12" i="5"/>
  <c r="E11" i="5"/>
  <c r="O10" i="5"/>
  <c r="M10" i="5"/>
  <c r="L10" i="5"/>
  <c r="J10" i="5"/>
  <c r="I10" i="5"/>
  <c r="G10" i="5"/>
  <c r="M7" i="5"/>
  <c r="J7" i="5"/>
  <c r="G7" i="5"/>
  <c r="D7" i="5"/>
  <c r="K62" i="4"/>
  <c r="H62" i="4"/>
  <c r="E62" i="4"/>
  <c r="O61" i="4"/>
  <c r="M61" i="4"/>
  <c r="H60" i="4"/>
  <c r="E60" i="4"/>
  <c r="O59" i="4"/>
  <c r="M59" i="4"/>
  <c r="L59" i="4"/>
  <c r="J59" i="4"/>
  <c r="E58" i="4"/>
  <c r="O57" i="4"/>
  <c r="M57" i="4"/>
  <c r="L57" i="4"/>
  <c r="J57" i="4"/>
  <c r="I57" i="4"/>
  <c r="G57" i="4"/>
  <c r="M54" i="4"/>
  <c r="J54" i="4"/>
  <c r="G54" i="4"/>
  <c r="D54" i="4"/>
  <c r="K50" i="4"/>
  <c r="H50" i="4"/>
  <c r="E50" i="4"/>
  <c r="O49" i="4"/>
  <c r="M49" i="4"/>
  <c r="H48" i="4"/>
  <c r="E48" i="4"/>
  <c r="O47" i="4"/>
  <c r="M47" i="4"/>
  <c r="L47" i="4"/>
  <c r="J47" i="4"/>
  <c r="E46" i="4"/>
  <c r="O45" i="4"/>
  <c r="M45" i="4"/>
  <c r="L45" i="4"/>
  <c r="J45" i="4"/>
  <c r="I45" i="4"/>
  <c r="G45" i="4"/>
  <c r="M42" i="4"/>
  <c r="J42" i="4"/>
  <c r="G42" i="4"/>
  <c r="D42" i="4"/>
  <c r="K16" i="4"/>
  <c r="H16" i="4"/>
  <c r="E16" i="4"/>
  <c r="O15" i="4"/>
  <c r="M15" i="4"/>
  <c r="H14" i="4"/>
  <c r="E14" i="4"/>
  <c r="O13" i="4"/>
  <c r="M13" i="4"/>
  <c r="L13" i="4"/>
  <c r="J13" i="4"/>
  <c r="E12" i="4"/>
  <c r="O11" i="4"/>
  <c r="M11" i="4"/>
  <c r="L11" i="4"/>
  <c r="J11" i="4"/>
  <c r="I11" i="4"/>
  <c r="G11" i="4"/>
  <c r="M8" i="4"/>
  <c r="J8" i="4"/>
  <c r="G8" i="4"/>
  <c r="D8" i="4"/>
  <c r="K29" i="3"/>
  <c r="H29" i="3"/>
  <c r="E29" i="3"/>
  <c r="O28" i="3"/>
  <c r="M28" i="3"/>
  <c r="H27" i="3"/>
  <c r="E27" i="3"/>
  <c r="O26" i="3"/>
  <c r="M26" i="3"/>
  <c r="L26" i="3"/>
  <c r="J26" i="3"/>
  <c r="E25" i="3"/>
  <c r="O24" i="3"/>
  <c r="M24" i="3"/>
  <c r="L24" i="3"/>
  <c r="J24" i="3"/>
  <c r="I24" i="3"/>
  <c r="G24" i="3"/>
  <c r="M21" i="3"/>
  <c r="J21" i="3"/>
  <c r="G21" i="3"/>
  <c r="D21" i="3"/>
  <c r="K64" i="3"/>
  <c r="H64" i="3"/>
  <c r="E64" i="3"/>
  <c r="O63" i="3"/>
  <c r="M63" i="3"/>
  <c r="H62" i="3"/>
  <c r="E62" i="3"/>
  <c r="O61" i="3"/>
  <c r="M61" i="3"/>
  <c r="L61" i="3"/>
  <c r="J61" i="3"/>
  <c r="E60" i="3"/>
  <c r="O59" i="3"/>
  <c r="M59" i="3"/>
  <c r="L59" i="3"/>
  <c r="J59" i="3"/>
  <c r="K58" i="3" s="1"/>
  <c r="I59" i="3"/>
  <c r="G59" i="3"/>
  <c r="M56" i="3"/>
  <c r="J56" i="3"/>
  <c r="G56" i="3"/>
  <c r="D56" i="3"/>
  <c r="K16" i="2"/>
  <c r="H16" i="2"/>
  <c r="E16" i="2"/>
  <c r="O15" i="2"/>
  <c r="M15" i="2"/>
  <c r="H14" i="2"/>
  <c r="E14" i="2"/>
  <c r="O13" i="2"/>
  <c r="M13" i="2"/>
  <c r="L13" i="2"/>
  <c r="J13" i="2"/>
  <c r="E12" i="2"/>
  <c r="O11" i="2"/>
  <c r="M11" i="2"/>
  <c r="L11" i="2"/>
  <c r="J11" i="2"/>
  <c r="I11" i="2"/>
  <c r="G11" i="2"/>
  <c r="M8" i="2"/>
  <c r="J8" i="2"/>
  <c r="G8" i="2"/>
  <c r="D8" i="2"/>
  <c r="N83" i="1"/>
  <c r="K83" i="1"/>
  <c r="H83" i="1"/>
  <c r="E83" i="1"/>
  <c r="R82" i="1"/>
  <c r="P82" i="1"/>
  <c r="Q81" i="1" s="1"/>
  <c r="K81" i="1"/>
  <c r="H81" i="1"/>
  <c r="E81" i="1"/>
  <c r="R80" i="1"/>
  <c r="P80" i="1"/>
  <c r="O80" i="1"/>
  <c r="M80" i="1"/>
  <c r="H79" i="1"/>
  <c r="E79" i="1"/>
  <c r="R78" i="1"/>
  <c r="P78" i="1"/>
  <c r="O78" i="1"/>
  <c r="M78" i="1"/>
  <c r="L78" i="1"/>
  <c r="J78" i="1"/>
  <c r="E77" i="1"/>
  <c r="R76" i="1"/>
  <c r="P76" i="1"/>
  <c r="O76" i="1"/>
  <c r="M76" i="1"/>
  <c r="L76" i="1"/>
  <c r="J76" i="1"/>
  <c r="I76" i="1"/>
  <c r="G76" i="1"/>
  <c r="P73" i="1"/>
  <c r="M73" i="1"/>
  <c r="J73" i="1"/>
  <c r="G73" i="1"/>
  <c r="D73" i="1"/>
  <c r="K50" i="1"/>
  <c r="H50" i="1"/>
  <c r="E50" i="1"/>
  <c r="O49" i="1"/>
  <c r="M49" i="1"/>
  <c r="H48" i="1"/>
  <c r="E48" i="1"/>
  <c r="O47" i="1"/>
  <c r="M47" i="1"/>
  <c r="L47" i="1"/>
  <c r="J47" i="1"/>
  <c r="E46" i="1"/>
  <c r="M42" i="1"/>
  <c r="J42" i="1"/>
  <c r="G42" i="1"/>
  <c r="D42" i="1"/>
  <c r="M8" i="1"/>
  <c r="J8" i="1"/>
  <c r="G8" i="1"/>
  <c r="V75" i="6" l="1"/>
  <c r="X75" i="6" s="1"/>
  <c r="U71" i="6"/>
  <c r="V71" i="6" s="1"/>
  <c r="X71" i="6" s="1"/>
  <c r="S71" i="6"/>
  <c r="V73" i="6"/>
  <c r="X73" i="6" s="1"/>
  <c r="W71" i="6" s="1"/>
  <c r="U58" i="9"/>
  <c r="S58" i="9"/>
  <c r="Y48" i="9"/>
  <c r="Y52" i="9"/>
  <c r="Y44" i="9"/>
  <c r="Y46" i="9"/>
  <c r="U27" i="9"/>
  <c r="V27" i="9" s="1"/>
  <c r="X27" i="9" s="1"/>
  <c r="V58" i="9"/>
  <c r="X58" i="9" s="1"/>
  <c r="U60" i="9"/>
  <c r="T60" i="9"/>
  <c r="V62" i="9"/>
  <c r="X62" i="9" s="1"/>
  <c r="S27" i="9"/>
  <c r="V29" i="9"/>
  <c r="X29" i="9" s="1"/>
  <c r="V64" i="9"/>
  <c r="X64" i="9" s="1"/>
  <c r="V33" i="9"/>
  <c r="X33" i="9" s="1"/>
  <c r="V64" i="6"/>
  <c r="X66" i="6"/>
  <c r="V60" i="6"/>
  <c r="X60" i="6" s="1"/>
  <c r="X62" i="6"/>
  <c r="W62" i="6" s="1"/>
  <c r="X64" i="6"/>
  <c r="W64" i="6"/>
  <c r="W60" i="6"/>
  <c r="V36" i="6"/>
  <c r="S47" i="6"/>
  <c r="T47" i="6"/>
  <c r="V47" i="6" s="1"/>
  <c r="X47" i="6" s="1"/>
  <c r="W47" i="6" s="1"/>
  <c r="V45" i="6"/>
  <c r="X45" i="6" s="1"/>
  <c r="X36" i="6"/>
  <c r="V38" i="6"/>
  <c r="X38" i="6" s="1"/>
  <c r="X34" i="6"/>
  <c r="W36" i="6" s="1"/>
  <c r="V32" i="6"/>
  <c r="X32" i="6" s="1"/>
  <c r="Q9" i="3"/>
  <c r="V56" i="2"/>
  <c r="X56" i="2" s="1"/>
  <c r="X58" i="2"/>
  <c r="X54" i="2"/>
  <c r="W54" i="2" s="1"/>
  <c r="U40" i="2"/>
  <c r="V40" i="2" s="1"/>
  <c r="X40" i="2" s="1"/>
  <c r="V46" i="2"/>
  <c r="X46" i="2" s="1"/>
  <c r="S42" i="2"/>
  <c r="S40" i="2"/>
  <c r="V42" i="2"/>
  <c r="X42" i="2" s="1"/>
  <c r="V44" i="2"/>
  <c r="X44" i="2" s="1"/>
  <c r="W52" i="2"/>
  <c r="W56" i="2"/>
  <c r="T22" i="2"/>
  <c r="V22" i="2" s="1"/>
  <c r="X22" i="2" s="1"/>
  <c r="T24" i="2"/>
  <c r="V24" i="2" s="1"/>
  <c r="X24" i="2" s="1"/>
  <c r="V26" i="2"/>
  <c r="X26" i="2" s="1"/>
  <c r="K12" i="2"/>
  <c r="K10" i="2"/>
  <c r="K23" i="5"/>
  <c r="N21" i="5"/>
  <c r="N58" i="4"/>
  <c r="K10" i="4"/>
  <c r="N44" i="4"/>
  <c r="N48" i="4"/>
  <c r="Q42" i="5"/>
  <c r="N23" i="5"/>
  <c r="N9" i="5"/>
  <c r="K38" i="5"/>
  <c r="K9" i="3"/>
  <c r="K11" i="3"/>
  <c r="U65" i="1"/>
  <c r="S65" i="1"/>
  <c r="T65" i="1"/>
  <c r="V65" i="1" s="1"/>
  <c r="U61" i="1"/>
  <c r="S61" i="1"/>
  <c r="T61" i="1"/>
  <c r="V61" i="1" s="1"/>
  <c r="U67" i="1"/>
  <c r="S67" i="1"/>
  <c r="T67" i="1"/>
  <c r="V67" i="1" s="1"/>
  <c r="U63" i="1"/>
  <c r="S63" i="1"/>
  <c r="T63" i="1"/>
  <c r="N14" i="6"/>
  <c r="R14" i="6" s="1"/>
  <c r="P16" i="6"/>
  <c r="N12" i="6"/>
  <c r="N10" i="6"/>
  <c r="Q16" i="6"/>
  <c r="R16" i="6"/>
  <c r="H10" i="6"/>
  <c r="K10" i="6"/>
  <c r="H21" i="6"/>
  <c r="K21" i="6"/>
  <c r="N21" i="6"/>
  <c r="Q11" i="3"/>
  <c r="N23" i="3"/>
  <c r="N13" i="3"/>
  <c r="Q13" i="3"/>
  <c r="Q15" i="3"/>
  <c r="T15" i="3" s="1"/>
  <c r="K60" i="3"/>
  <c r="N60" i="3"/>
  <c r="N62" i="3"/>
  <c r="Q62" i="3" s="1"/>
  <c r="H23" i="3"/>
  <c r="K25" i="3"/>
  <c r="N25" i="3"/>
  <c r="N27" i="3"/>
  <c r="P27" i="3" s="1"/>
  <c r="H9" i="3"/>
  <c r="N9" i="3"/>
  <c r="U17" i="3"/>
  <c r="T17" i="3"/>
  <c r="S17" i="3"/>
  <c r="H44" i="1"/>
  <c r="H10" i="2"/>
  <c r="N10" i="2"/>
  <c r="N12" i="2"/>
  <c r="R12" i="2" s="1"/>
  <c r="N14" i="2"/>
  <c r="Q14" i="2" s="1"/>
  <c r="H58" i="3"/>
  <c r="N58" i="3"/>
  <c r="K23" i="3"/>
  <c r="N12" i="4"/>
  <c r="N14" i="4"/>
  <c r="R14" i="4" s="1"/>
  <c r="N56" i="4"/>
  <c r="N11" i="5"/>
  <c r="N13" i="5"/>
  <c r="Q13" i="5" s="1"/>
  <c r="K12" i="6"/>
  <c r="K23" i="6"/>
  <c r="N23" i="6"/>
  <c r="N25" i="6"/>
  <c r="P25" i="6" s="1"/>
  <c r="K21" i="5"/>
  <c r="N25" i="5"/>
  <c r="Q25" i="5" s="1"/>
  <c r="R27" i="5"/>
  <c r="Q23" i="5"/>
  <c r="H21" i="5"/>
  <c r="R23" i="5"/>
  <c r="P21" i="5"/>
  <c r="P23" i="5"/>
  <c r="P25" i="5"/>
  <c r="Q27" i="5"/>
  <c r="P27" i="5"/>
  <c r="H38" i="5"/>
  <c r="K11" i="5"/>
  <c r="H9" i="5"/>
  <c r="U46" i="5"/>
  <c r="Q38" i="5"/>
  <c r="N40" i="5"/>
  <c r="N38" i="5"/>
  <c r="K9" i="5"/>
  <c r="K40" i="5"/>
  <c r="Q40" i="5"/>
  <c r="N42" i="5"/>
  <c r="T42" i="5" s="1"/>
  <c r="Q44" i="5"/>
  <c r="U44" i="5" s="1"/>
  <c r="T46" i="5"/>
  <c r="S46" i="5"/>
  <c r="N46" i="1"/>
  <c r="N48" i="1"/>
  <c r="H75" i="1"/>
  <c r="K75" i="1"/>
  <c r="N75" i="1"/>
  <c r="U75" i="1" s="1"/>
  <c r="Q75" i="1"/>
  <c r="K77" i="1"/>
  <c r="Q77" i="1"/>
  <c r="N60" i="4"/>
  <c r="Q60" i="4" s="1"/>
  <c r="K58" i="4"/>
  <c r="Q58" i="4" s="1"/>
  <c r="H56" i="4"/>
  <c r="N46" i="4"/>
  <c r="K46" i="4"/>
  <c r="Q46" i="4" s="1"/>
  <c r="H44" i="4"/>
  <c r="H10" i="4"/>
  <c r="N10" i="4"/>
  <c r="K44" i="4"/>
  <c r="K56" i="4"/>
  <c r="K12" i="4"/>
  <c r="Q12" i="4" s="1"/>
  <c r="N44" i="1"/>
  <c r="K46" i="1"/>
  <c r="K44" i="1"/>
  <c r="N77" i="1"/>
  <c r="U77" i="1" s="1"/>
  <c r="N79" i="1"/>
  <c r="Q79" i="1"/>
  <c r="T79" i="1" s="1"/>
  <c r="U83" i="1"/>
  <c r="U81" i="1"/>
  <c r="T83" i="1"/>
  <c r="T81" i="1"/>
  <c r="R46" i="1"/>
  <c r="R50" i="1"/>
  <c r="R48" i="1"/>
  <c r="Q62" i="4"/>
  <c r="Q50" i="4"/>
  <c r="Q48" i="4"/>
  <c r="Q16" i="2"/>
  <c r="R16" i="2"/>
  <c r="R14" i="2"/>
  <c r="R15" i="5"/>
  <c r="Q29" i="3"/>
  <c r="Q27" i="3"/>
  <c r="R64" i="3"/>
  <c r="R16" i="4"/>
  <c r="R27" i="6"/>
  <c r="Q27" i="6"/>
  <c r="P14" i="6"/>
  <c r="P27" i="6"/>
  <c r="Q15" i="5"/>
  <c r="P13" i="5"/>
  <c r="P15" i="5"/>
  <c r="P48" i="4"/>
  <c r="T48" i="4" s="1"/>
  <c r="R48" i="4"/>
  <c r="P50" i="4"/>
  <c r="R50" i="4"/>
  <c r="P56" i="4"/>
  <c r="P60" i="4"/>
  <c r="P62" i="4"/>
  <c r="R62" i="4"/>
  <c r="Q16" i="4"/>
  <c r="R12" i="4"/>
  <c r="P12" i="4"/>
  <c r="P16" i="4"/>
  <c r="P29" i="3"/>
  <c r="R29" i="3"/>
  <c r="Q64" i="3"/>
  <c r="R60" i="3"/>
  <c r="P64" i="3"/>
  <c r="P12" i="2"/>
  <c r="T12" i="2" s="1"/>
  <c r="P14" i="2"/>
  <c r="T14" i="2" s="1"/>
  <c r="P16" i="2"/>
  <c r="Q48" i="1"/>
  <c r="Q50" i="1"/>
  <c r="P48" i="1"/>
  <c r="P50" i="1"/>
  <c r="S75" i="1"/>
  <c r="X75" i="1" s="1"/>
  <c r="S79" i="1"/>
  <c r="X79" i="1" s="1"/>
  <c r="S81" i="1"/>
  <c r="S83" i="1"/>
  <c r="K16" i="1"/>
  <c r="H16" i="1"/>
  <c r="E16" i="1"/>
  <c r="O15" i="1"/>
  <c r="M15" i="1"/>
  <c r="H14" i="1"/>
  <c r="E14" i="1"/>
  <c r="O13" i="1"/>
  <c r="M13" i="1"/>
  <c r="L13" i="1"/>
  <c r="J13" i="1"/>
  <c r="E12" i="1"/>
  <c r="O11" i="1"/>
  <c r="M11" i="1"/>
  <c r="L11" i="1"/>
  <c r="J11" i="1"/>
  <c r="I11" i="1"/>
  <c r="G11" i="1"/>
  <c r="D8" i="1"/>
  <c r="W75" i="6" l="1"/>
  <c r="W73" i="6"/>
  <c r="V60" i="9"/>
  <c r="X60" i="9" s="1"/>
  <c r="W58" i="9"/>
  <c r="W62" i="9"/>
  <c r="W29" i="9"/>
  <c r="W60" i="9"/>
  <c r="W27" i="9"/>
  <c r="W31" i="9"/>
  <c r="W34" i="6"/>
  <c r="T27" i="6"/>
  <c r="U27" i="6"/>
  <c r="W32" i="6"/>
  <c r="W45" i="6"/>
  <c r="W43" i="6"/>
  <c r="U16" i="6"/>
  <c r="T16" i="6"/>
  <c r="Q25" i="6"/>
  <c r="S25" i="6" s="1"/>
  <c r="P12" i="6"/>
  <c r="T12" i="6" s="1"/>
  <c r="Q58" i="3"/>
  <c r="T11" i="3"/>
  <c r="R27" i="3"/>
  <c r="R23" i="3"/>
  <c r="S11" i="3"/>
  <c r="V11" i="3" s="1"/>
  <c r="T13" i="3"/>
  <c r="W42" i="2"/>
  <c r="W40" i="2"/>
  <c r="W44" i="2"/>
  <c r="W26" i="2"/>
  <c r="W22" i="2"/>
  <c r="W24" i="2"/>
  <c r="Q10" i="2"/>
  <c r="Q12" i="2"/>
  <c r="S12" i="2" s="1"/>
  <c r="R10" i="2"/>
  <c r="P10" i="2"/>
  <c r="T10" i="2" s="1"/>
  <c r="S44" i="5"/>
  <c r="W44" i="5" s="1"/>
  <c r="R25" i="5"/>
  <c r="R13" i="5"/>
  <c r="R11" i="5"/>
  <c r="P11" i="5"/>
  <c r="T11" i="5" s="1"/>
  <c r="Q11" i="5"/>
  <c r="U42" i="5"/>
  <c r="S38" i="5"/>
  <c r="X38" i="5" s="1"/>
  <c r="Q21" i="5"/>
  <c r="S21" i="5" s="1"/>
  <c r="R56" i="4"/>
  <c r="P44" i="4"/>
  <c r="R60" i="4"/>
  <c r="P46" i="4"/>
  <c r="U46" i="4" s="1"/>
  <c r="P10" i="4"/>
  <c r="Q44" i="4"/>
  <c r="R10" i="4"/>
  <c r="Q14" i="4"/>
  <c r="Q10" i="4"/>
  <c r="R58" i="4"/>
  <c r="P14" i="4"/>
  <c r="S14" i="4" s="1"/>
  <c r="P58" i="4"/>
  <c r="T58" i="4" s="1"/>
  <c r="R44" i="4"/>
  <c r="U38" i="5"/>
  <c r="R46" i="4"/>
  <c r="S42" i="5"/>
  <c r="V42" i="5" s="1"/>
  <c r="T38" i="5"/>
  <c r="S15" i="3"/>
  <c r="V15" i="3" s="1"/>
  <c r="Q25" i="3"/>
  <c r="Q60" i="3"/>
  <c r="X67" i="1"/>
  <c r="U11" i="3"/>
  <c r="V63" i="1"/>
  <c r="R9" i="5"/>
  <c r="R21" i="5"/>
  <c r="X65" i="1"/>
  <c r="X63" i="1"/>
  <c r="X61" i="1"/>
  <c r="Q46" i="1"/>
  <c r="Q44" i="1"/>
  <c r="P44" i="1"/>
  <c r="T44" i="1" s="1"/>
  <c r="R44" i="1"/>
  <c r="S77" i="1"/>
  <c r="X77" i="1" s="1"/>
  <c r="P46" i="1"/>
  <c r="T46" i="1" s="1"/>
  <c r="T75" i="1"/>
  <c r="V75" i="1" s="1"/>
  <c r="T77" i="1"/>
  <c r="R12" i="6"/>
  <c r="V16" i="6"/>
  <c r="Q21" i="6"/>
  <c r="Q10" i="6"/>
  <c r="Q12" i="6"/>
  <c r="S12" i="6" s="1"/>
  <c r="R25" i="6"/>
  <c r="S16" i="6"/>
  <c r="Q23" i="6"/>
  <c r="R10" i="6"/>
  <c r="P23" i="6"/>
  <c r="T23" i="6" s="1"/>
  <c r="P10" i="6"/>
  <c r="U10" i="6" s="1"/>
  <c r="R23" i="6"/>
  <c r="P21" i="6"/>
  <c r="T21" i="6" s="1"/>
  <c r="Q14" i="6"/>
  <c r="S14" i="6" s="1"/>
  <c r="R21" i="6"/>
  <c r="R25" i="3"/>
  <c r="Q23" i="3"/>
  <c r="U15" i="3"/>
  <c r="S13" i="3"/>
  <c r="W13" i="3" s="1"/>
  <c r="U13" i="3"/>
  <c r="U9" i="3"/>
  <c r="T9" i="3"/>
  <c r="P60" i="3"/>
  <c r="T60" i="3" s="1"/>
  <c r="S9" i="3"/>
  <c r="W9" i="3" s="1"/>
  <c r="P25" i="3"/>
  <c r="P62" i="3"/>
  <c r="U62" i="3" s="1"/>
  <c r="P58" i="3"/>
  <c r="U58" i="3" s="1"/>
  <c r="R62" i="3"/>
  <c r="R58" i="3"/>
  <c r="P23" i="3"/>
  <c r="U23" i="3" s="1"/>
  <c r="W17" i="3"/>
  <c r="X17" i="3"/>
  <c r="V17" i="3"/>
  <c r="X11" i="3"/>
  <c r="W11" i="3"/>
  <c r="U16" i="2"/>
  <c r="T16" i="2"/>
  <c r="U40" i="5"/>
  <c r="U64" i="3"/>
  <c r="T64" i="3"/>
  <c r="U23" i="5"/>
  <c r="S23" i="5"/>
  <c r="T23" i="5"/>
  <c r="U21" i="5"/>
  <c r="T21" i="5"/>
  <c r="T27" i="5"/>
  <c r="U27" i="5"/>
  <c r="S27" i="5"/>
  <c r="U25" i="5"/>
  <c r="S25" i="5"/>
  <c r="T25" i="5"/>
  <c r="P9" i="5"/>
  <c r="T9" i="5" s="1"/>
  <c r="S40" i="5"/>
  <c r="W40" i="5" s="1"/>
  <c r="T44" i="5"/>
  <c r="V44" i="5" s="1"/>
  <c r="T40" i="5"/>
  <c r="Q9" i="5"/>
  <c r="T15" i="5"/>
  <c r="U15" i="5"/>
  <c r="S15" i="5"/>
  <c r="X46" i="5"/>
  <c r="V46" i="5"/>
  <c r="W46" i="5"/>
  <c r="K12" i="1"/>
  <c r="U79" i="1"/>
  <c r="Q56" i="4"/>
  <c r="S56" i="4" s="1"/>
  <c r="T62" i="4"/>
  <c r="U62" i="4"/>
  <c r="T50" i="4"/>
  <c r="U50" i="4"/>
  <c r="W83" i="1"/>
  <c r="X83" i="1"/>
  <c r="T48" i="1"/>
  <c r="U48" i="1"/>
  <c r="X81" i="1"/>
  <c r="W81" i="1"/>
  <c r="U50" i="1"/>
  <c r="T50" i="1"/>
  <c r="N14" i="1"/>
  <c r="R14" i="1" s="1"/>
  <c r="N12" i="1"/>
  <c r="R12" i="1" s="1"/>
  <c r="T25" i="6"/>
  <c r="U25" i="6"/>
  <c r="T14" i="6"/>
  <c r="U14" i="6"/>
  <c r="S27" i="6"/>
  <c r="T13" i="5"/>
  <c r="U13" i="5"/>
  <c r="S13" i="5"/>
  <c r="S62" i="4"/>
  <c r="U60" i="4"/>
  <c r="S60" i="4"/>
  <c r="T60" i="4"/>
  <c r="U56" i="4"/>
  <c r="T56" i="4"/>
  <c r="S50" i="4"/>
  <c r="U48" i="4"/>
  <c r="V48" i="4" s="1"/>
  <c r="S48" i="4"/>
  <c r="U44" i="4"/>
  <c r="T16" i="4"/>
  <c r="U16" i="4"/>
  <c r="S16" i="4"/>
  <c r="T12" i="4"/>
  <c r="U12" i="4"/>
  <c r="S12" i="4"/>
  <c r="T14" i="4"/>
  <c r="U14" i="4"/>
  <c r="T10" i="4"/>
  <c r="U10" i="4"/>
  <c r="U29" i="3"/>
  <c r="S29" i="3"/>
  <c r="T29" i="3"/>
  <c r="U27" i="3"/>
  <c r="S27" i="3"/>
  <c r="T27" i="3"/>
  <c r="S64" i="3"/>
  <c r="U14" i="2"/>
  <c r="S14" i="2"/>
  <c r="S16" i="2"/>
  <c r="U12" i="2"/>
  <c r="V81" i="1"/>
  <c r="W77" i="1"/>
  <c r="Y77" i="1" s="1"/>
  <c r="V77" i="1"/>
  <c r="S50" i="1"/>
  <c r="S46" i="1"/>
  <c r="V83" i="1"/>
  <c r="W79" i="1"/>
  <c r="V79" i="1"/>
  <c r="W75" i="1"/>
  <c r="S48" i="1"/>
  <c r="N10" i="1"/>
  <c r="K10" i="1"/>
  <c r="P16" i="1"/>
  <c r="U16" i="1" s="1"/>
  <c r="H10" i="1"/>
  <c r="Q16" i="1"/>
  <c r="P14" i="1"/>
  <c r="R16" i="1"/>
  <c r="U12" i="6" l="1"/>
  <c r="V64" i="3"/>
  <c r="T58" i="3"/>
  <c r="S58" i="3"/>
  <c r="T62" i="3"/>
  <c r="V62" i="3" s="1"/>
  <c r="S25" i="3"/>
  <c r="U60" i="3"/>
  <c r="V60" i="3" s="1"/>
  <c r="X15" i="3"/>
  <c r="W15" i="3"/>
  <c r="Y15" i="3" s="1"/>
  <c r="X13" i="3"/>
  <c r="Y13" i="3" s="1"/>
  <c r="V13" i="3"/>
  <c r="S10" i="2"/>
  <c r="U10" i="2"/>
  <c r="X44" i="5"/>
  <c r="X42" i="5"/>
  <c r="W38" i="5"/>
  <c r="V38" i="5"/>
  <c r="S11" i="5"/>
  <c r="U11" i="5"/>
  <c r="V23" i="5"/>
  <c r="X23" i="5" s="1"/>
  <c r="U9" i="5"/>
  <c r="V21" i="5"/>
  <c r="Y46" i="5"/>
  <c r="X40" i="5"/>
  <c r="Y40" i="5" s="1"/>
  <c r="W42" i="5"/>
  <c r="S58" i="4"/>
  <c r="U58" i="4"/>
  <c r="V58" i="4" s="1"/>
  <c r="X58" i="4" s="1"/>
  <c r="V56" i="4"/>
  <c r="S44" i="4"/>
  <c r="T44" i="4"/>
  <c r="S46" i="4"/>
  <c r="T46" i="4"/>
  <c r="V46" i="4" s="1"/>
  <c r="X46" i="4" s="1"/>
  <c r="S10" i="4"/>
  <c r="S9" i="5"/>
  <c r="V44" i="4"/>
  <c r="X44" i="4" s="1"/>
  <c r="V60" i="4"/>
  <c r="Y11" i="3"/>
  <c r="Y38" i="5"/>
  <c r="V25" i="5"/>
  <c r="X25" i="5" s="1"/>
  <c r="W63" i="1"/>
  <c r="W61" i="1"/>
  <c r="W65" i="1"/>
  <c r="U46" i="1"/>
  <c r="U44" i="1"/>
  <c r="V44" i="1" s="1"/>
  <c r="S44" i="1"/>
  <c r="Q14" i="1"/>
  <c r="Q12" i="1"/>
  <c r="P12" i="1"/>
  <c r="S12" i="1" s="1"/>
  <c r="U23" i="6"/>
  <c r="V23" i="6" s="1"/>
  <c r="T10" i="6"/>
  <c r="V10" i="6" s="1"/>
  <c r="X16" i="6"/>
  <c r="S10" i="6"/>
  <c r="U21" i="6"/>
  <c r="V21" i="6" s="1"/>
  <c r="S23" i="6"/>
  <c r="S21" i="6"/>
  <c r="T25" i="3"/>
  <c r="U25" i="3"/>
  <c r="X9" i="3"/>
  <c r="Y9" i="3" s="1"/>
  <c r="V9" i="3"/>
  <c r="S60" i="3"/>
  <c r="S62" i="3"/>
  <c r="S23" i="3"/>
  <c r="T23" i="3"/>
  <c r="V23" i="3" s="1"/>
  <c r="Y17" i="3"/>
  <c r="V62" i="4"/>
  <c r="X62" i="4" s="1"/>
  <c r="V27" i="6"/>
  <c r="X27" i="6" s="1"/>
  <c r="V27" i="5"/>
  <c r="X27" i="5" s="1"/>
  <c r="X21" i="5"/>
  <c r="V40" i="5"/>
  <c r="V9" i="5"/>
  <c r="V13" i="5"/>
  <c r="X13" i="5" s="1"/>
  <c r="Y44" i="5"/>
  <c r="X60" i="4"/>
  <c r="V16" i="4"/>
  <c r="V48" i="1"/>
  <c r="X48" i="1" s="1"/>
  <c r="T16" i="1"/>
  <c r="V16" i="1" s="1"/>
  <c r="Y83" i="1"/>
  <c r="Y79" i="1"/>
  <c r="Y81" i="1"/>
  <c r="Y75" i="1"/>
  <c r="V50" i="1"/>
  <c r="X50" i="1" s="1"/>
  <c r="V46" i="1"/>
  <c r="X46" i="1" s="1"/>
  <c r="R10" i="1"/>
  <c r="X56" i="4"/>
  <c r="X48" i="4"/>
  <c r="V50" i="4"/>
  <c r="X50" i="4" s="1"/>
  <c r="V16" i="2"/>
  <c r="X16" i="2" s="1"/>
  <c r="V14" i="2"/>
  <c r="X14" i="2" s="1"/>
  <c r="V10" i="2"/>
  <c r="X10" i="2" s="1"/>
  <c r="V12" i="2"/>
  <c r="X12" i="2" s="1"/>
  <c r="V15" i="5"/>
  <c r="X15" i="5" s="1"/>
  <c r="V11" i="5"/>
  <c r="X11" i="5" s="1"/>
  <c r="V29" i="3"/>
  <c r="X29" i="3" s="1"/>
  <c r="V27" i="3"/>
  <c r="X27" i="3" s="1"/>
  <c r="X64" i="3"/>
  <c r="V58" i="3"/>
  <c r="X58" i="3" s="1"/>
  <c r="V10" i="4"/>
  <c r="X10" i="4" s="1"/>
  <c r="X16" i="4"/>
  <c r="V14" i="4"/>
  <c r="X14" i="4" s="1"/>
  <c r="V12" i="4"/>
  <c r="X12" i="4" s="1"/>
  <c r="V25" i="6"/>
  <c r="X25" i="6" s="1"/>
  <c r="V14" i="6"/>
  <c r="X14" i="6" s="1"/>
  <c r="V12" i="6"/>
  <c r="X12" i="6" s="1"/>
  <c r="S16" i="1"/>
  <c r="Q10" i="1"/>
  <c r="P10" i="1"/>
  <c r="U14" i="1"/>
  <c r="T14" i="1"/>
  <c r="S14" i="1"/>
  <c r="X60" i="3" l="1"/>
  <c r="Y42" i="5"/>
  <c r="W27" i="5"/>
  <c r="X9" i="5"/>
  <c r="W9" i="5" s="1"/>
  <c r="X44" i="1"/>
  <c r="U12" i="1"/>
  <c r="T12" i="1"/>
  <c r="X21" i="6"/>
  <c r="X10" i="6"/>
  <c r="W12" i="6" s="1"/>
  <c r="X23" i="6"/>
  <c r="V25" i="3"/>
  <c r="X25" i="3" s="1"/>
  <c r="X23" i="3"/>
  <c r="X62" i="3"/>
  <c r="W58" i="3" s="1"/>
  <c r="W21" i="5"/>
  <c r="W23" i="5"/>
  <c r="W44" i="4"/>
  <c r="W58" i="4"/>
  <c r="X16" i="1"/>
  <c r="W44" i="1"/>
  <c r="W48" i="1"/>
  <c r="W46" i="1"/>
  <c r="W60" i="4"/>
  <c r="W56" i="4"/>
  <c r="W46" i="4"/>
  <c r="W48" i="4"/>
  <c r="W14" i="2"/>
  <c r="W12" i="2"/>
  <c r="W10" i="2"/>
  <c r="W11" i="5"/>
  <c r="W60" i="3"/>
  <c r="W16" i="4"/>
  <c r="W12" i="4"/>
  <c r="W14" i="4"/>
  <c r="W10" i="4"/>
  <c r="V14" i="1"/>
  <c r="X14" i="1" s="1"/>
  <c r="T10" i="1"/>
  <c r="U10" i="1"/>
  <c r="S10" i="1"/>
  <c r="V12" i="1"/>
  <c r="W62" i="3" l="1"/>
  <c r="W27" i="3"/>
  <c r="W25" i="6"/>
  <c r="W14" i="6"/>
  <c r="W10" i="6"/>
  <c r="W23" i="6"/>
  <c r="W21" i="6"/>
  <c r="W23" i="3"/>
  <c r="W25" i="3"/>
  <c r="V10" i="1"/>
  <c r="X10" i="1" s="1"/>
  <c r="X12" i="1"/>
  <c r="W12" i="1" l="1"/>
  <c r="W10" i="1"/>
</calcChain>
</file>

<file path=xl/sharedStrings.xml><?xml version="1.0" encoding="utf-8"?>
<sst xmlns="http://schemas.openxmlformats.org/spreadsheetml/2006/main" count="1163" uniqueCount="299">
  <si>
    <t>チーム名
↓</t>
    <rPh sb="3" eb="4">
      <t>メイ</t>
    </rPh>
    <phoneticPr fontId="2"/>
  </si>
  <si>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</si>
  <si>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</si>
  <si>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</si>
  <si>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フ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</si>
  <si>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</si>
  <si>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</si>
  <si>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</si>
  <si>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</si>
  <si>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</si>
  <si>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</si>
  <si>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篠路</t>
    <rPh sb="0" eb="2">
      <t>シノロ</t>
    </rPh>
    <phoneticPr fontId="10"/>
  </si>
  <si>
    <t>西白石</t>
    <rPh sb="0" eb="1">
      <t>ニシ</t>
    </rPh>
    <rPh sb="1" eb="3">
      <t>シロイシ</t>
    </rPh>
    <phoneticPr fontId="10"/>
  </si>
  <si>
    <t>３日　西白石会場　Ｕ１２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</si>
  <si>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西白石</t>
    <rPh sb="0" eb="3">
      <t>ニシシロイシ</t>
    </rPh>
    <phoneticPr fontId="10"/>
  </si>
  <si>
    <t>４日　西白石会場　Ｕ１０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</si>
  <si>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４日　西白石会場　Ｕ１２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</si>
  <si>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元町</t>
    <rPh sb="0" eb="2">
      <t>モトマチ</t>
    </rPh>
    <phoneticPr fontId="10"/>
  </si>
  <si>
    <t>前田北</t>
    <rPh sb="0" eb="2">
      <t>マエダ</t>
    </rPh>
    <rPh sb="2" eb="3">
      <t>キタ</t>
    </rPh>
    <phoneticPr fontId="10"/>
  </si>
  <si>
    <t>上白石</t>
    <rPh sb="0" eb="1">
      <t>カミ</t>
    </rPh>
    <rPh sb="1" eb="3">
      <t>シロイシ</t>
    </rPh>
    <phoneticPr fontId="10"/>
  </si>
  <si>
    <t>北郷瑞穂</t>
    <rPh sb="0" eb="2">
      <t>キタゴウ</t>
    </rPh>
    <rPh sb="2" eb="4">
      <t>ミズホ</t>
    </rPh>
    <phoneticPr fontId="10"/>
  </si>
  <si>
    <t>３日　東川下会場　Ｕ１２</t>
    <rPh sb="1" eb="2">
      <t>カ</t>
    </rPh>
    <rPh sb="3" eb="4">
      <t>ヒガシ</t>
    </rPh>
    <rPh sb="4" eb="6">
      <t>カワシモ</t>
    </rPh>
    <rPh sb="6" eb="8">
      <t>カイジョウ</t>
    </rPh>
    <phoneticPr fontId="10"/>
  </si>
  <si>
    <t>北野台</t>
    <rPh sb="0" eb="3">
      <t>キタノダイ</t>
    </rPh>
    <phoneticPr fontId="10"/>
  </si>
  <si>
    <t>平岡南</t>
    <rPh sb="0" eb="2">
      <t>ヒラオカ</t>
    </rPh>
    <rPh sb="2" eb="3">
      <t>ミナミ</t>
    </rPh>
    <phoneticPr fontId="10"/>
  </si>
  <si>
    <t>３日　北郷会場　Ｕ１２</t>
    <rPh sb="1" eb="2">
      <t>カ</t>
    </rPh>
    <rPh sb="3" eb="5">
      <t>キタゴウ</t>
    </rPh>
    <rPh sb="5" eb="7">
      <t>カイジョウ</t>
    </rPh>
    <phoneticPr fontId="10"/>
  </si>
  <si>
    <t>北郷</t>
    <rPh sb="0" eb="2">
      <t>キタゴウ</t>
    </rPh>
    <phoneticPr fontId="10"/>
  </si>
  <si>
    <t>３日　菊水会場　Ｕ１２</t>
    <rPh sb="1" eb="2">
      <t>カ</t>
    </rPh>
    <rPh sb="3" eb="5">
      <t>キクスイ</t>
    </rPh>
    <rPh sb="5" eb="7">
      <t>カイジョウ</t>
    </rPh>
    <phoneticPr fontId="10"/>
  </si>
  <si>
    <t>菊水</t>
    <rPh sb="0" eb="2">
      <t>キクスイ</t>
    </rPh>
    <phoneticPr fontId="10"/>
  </si>
  <si>
    <t>手稲鉄北</t>
    <rPh sb="0" eb="1">
      <t>テ</t>
    </rPh>
    <rPh sb="1" eb="2">
      <t>イネ</t>
    </rPh>
    <rPh sb="2" eb="3">
      <t>テツ</t>
    </rPh>
    <rPh sb="3" eb="4">
      <t>ホク</t>
    </rPh>
    <phoneticPr fontId="10"/>
  </si>
  <si>
    <t>３日　清田南会場　Ｕ１２</t>
    <rPh sb="1" eb="2">
      <t>カ</t>
    </rPh>
    <rPh sb="3" eb="5">
      <t>キヨタ</t>
    </rPh>
    <rPh sb="5" eb="6">
      <t>ミナミ</t>
    </rPh>
    <rPh sb="6" eb="8">
      <t>カイジョウ</t>
    </rPh>
    <phoneticPr fontId="10"/>
  </si>
  <si>
    <t>清田南</t>
    <rPh sb="0" eb="2">
      <t>キヨタ</t>
    </rPh>
    <rPh sb="2" eb="3">
      <t>ミナミ</t>
    </rPh>
    <phoneticPr fontId="10"/>
  </si>
  <si>
    <t>千歳稲穂</t>
    <rPh sb="0" eb="2">
      <t>チトセ</t>
    </rPh>
    <rPh sb="2" eb="4">
      <t>イナホ</t>
    </rPh>
    <phoneticPr fontId="10"/>
  </si>
  <si>
    <t>３日　元町会場　Ｕ１０</t>
    <rPh sb="1" eb="2">
      <t>カ</t>
    </rPh>
    <rPh sb="3" eb="5">
      <t>モトマチ</t>
    </rPh>
    <rPh sb="5" eb="7">
      <t>カイジョウ</t>
    </rPh>
    <phoneticPr fontId="10"/>
  </si>
  <si>
    <t>西園</t>
    <rPh sb="0" eb="1">
      <t>セイ</t>
    </rPh>
    <rPh sb="1" eb="2">
      <t>エン</t>
    </rPh>
    <phoneticPr fontId="10"/>
  </si>
  <si>
    <t>－</t>
    <phoneticPr fontId="2"/>
  </si>
  <si>
    <t>DENOVA</t>
    <phoneticPr fontId="10"/>
  </si>
  <si>
    <t>大麻ジュニア</t>
    <rPh sb="0" eb="2">
      <t>オオアサ</t>
    </rPh>
    <phoneticPr fontId="10"/>
  </si>
  <si>
    <t>JSN</t>
    <phoneticPr fontId="10"/>
  </si>
  <si>
    <t>LAVORO</t>
    <phoneticPr fontId="10"/>
  </si>
  <si>
    <t>豊園</t>
    <rPh sb="0" eb="1">
      <t>トヨ</t>
    </rPh>
    <rPh sb="1" eb="2">
      <t>ソノ</t>
    </rPh>
    <phoneticPr fontId="10"/>
  </si>
  <si>
    <t>元町</t>
    <rPh sb="0" eb="2">
      <t>モトマチ</t>
    </rPh>
    <phoneticPr fontId="2"/>
  </si>
  <si>
    <t>得失点差</t>
    <rPh sb="0" eb="4">
      <t>トクシッテンサ</t>
    </rPh>
    <phoneticPr fontId="2"/>
  </si>
  <si>
    <t>小野幌</t>
    <rPh sb="0" eb="3">
      <t>コノッポロ</t>
    </rPh>
    <phoneticPr fontId="2"/>
  </si>
  <si>
    <t>北郷</t>
    <rPh sb="0" eb="2">
      <t>キタゴウ</t>
    </rPh>
    <phoneticPr fontId="2"/>
  </si>
  <si>
    <t>Ａブロック</t>
    <phoneticPr fontId="2"/>
  </si>
  <si>
    <t>2-0</t>
    <phoneticPr fontId="2"/>
  </si>
  <si>
    <t>1-0</t>
    <phoneticPr fontId="2"/>
  </si>
  <si>
    <t>+3</t>
    <phoneticPr fontId="2"/>
  </si>
  <si>
    <t>1</t>
    <phoneticPr fontId="2"/>
  </si>
  <si>
    <t>0-2</t>
    <phoneticPr fontId="2"/>
  </si>
  <si>
    <t>3</t>
    <phoneticPr fontId="2"/>
  </si>
  <si>
    <t>2</t>
    <phoneticPr fontId="2"/>
  </si>
  <si>
    <t>0</t>
    <phoneticPr fontId="2"/>
  </si>
  <si>
    <t>0-1</t>
    <phoneticPr fontId="2"/>
  </si>
  <si>
    <t>-3</t>
    <phoneticPr fontId="2"/>
  </si>
  <si>
    <t>5-0</t>
    <phoneticPr fontId="2"/>
  </si>
  <si>
    <t>5</t>
    <phoneticPr fontId="2"/>
  </si>
  <si>
    <t>3-0</t>
    <phoneticPr fontId="2"/>
  </si>
  <si>
    <t>6</t>
    <phoneticPr fontId="2"/>
  </si>
  <si>
    <t>12</t>
    <phoneticPr fontId="2"/>
  </si>
  <si>
    <t>Bブロック</t>
    <phoneticPr fontId="2"/>
  </si>
  <si>
    <t>５位決定戦</t>
    <rPh sb="1" eb="2">
      <t>イ</t>
    </rPh>
    <rPh sb="2" eb="5">
      <t>ケッテイセン</t>
    </rPh>
    <phoneticPr fontId="10"/>
  </si>
  <si>
    <t>vs</t>
    <phoneticPr fontId="10"/>
  </si>
  <si>
    <t>6</t>
    <phoneticPr fontId="10"/>
  </si>
  <si>
    <t>1</t>
    <phoneticPr fontId="10"/>
  </si>
  <si>
    <t>３位決定戦</t>
    <rPh sb="1" eb="2">
      <t>イ</t>
    </rPh>
    <rPh sb="2" eb="5">
      <t>ケッテイセン</t>
    </rPh>
    <phoneticPr fontId="10"/>
  </si>
  <si>
    <t>小野幌</t>
    <rPh sb="0" eb="1">
      <t>コ</t>
    </rPh>
    <rPh sb="1" eb="3">
      <t>ノッポロ</t>
    </rPh>
    <phoneticPr fontId="10"/>
  </si>
  <si>
    <t>PK戦</t>
    <rPh sb="2" eb="3">
      <t>セン</t>
    </rPh>
    <phoneticPr fontId="10"/>
  </si>
  <si>
    <t>１位決定戦</t>
    <rPh sb="1" eb="2">
      <t>イ</t>
    </rPh>
    <rPh sb="2" eb="5">
      <t>ケッテイセン</t>
    </rPh>
    <phoneticPr fontId="10"/>
  </si>
  <si>
    <t>0</t>
    <phoneticPr fontId="10"/>
  </si>
  <si>
    <t>１位</t>
    <rPh sb="1" eb="2">
      <t>イ</t>
    </rPh>
    <phoneticPr fontId="10"/>
  </si>
  <si>
    <t>２位</t>
    <rPh sb="1" eb="2">
      <t>イ</t>
    </rPh>
    <phoneticPr fontId="10"/>
  </si>
  <si>
    <t>3位</t>
    <rPh sb="1" eb="2">
      <t>イ</t>
    </rPh>
    <phoneticPr fontId="10"/>
  </si>
  <si>
    <t>アスルクラロ</t>
    <phoneticPr fontId="10"/>
  </si>
  <si>
    <t>1</t>
    <phoneticPr fontId="20"/>
  </si>
  <si>
    <t>0</t>
    <phoneticPr fontId="20"/>
  </si>
  <si>
    <t>5</t>
    <phoneticPr fontId="20"/>
  </si>
  <si>
    <t>-5</t>
    <phoneticPr fontId="2"/>
  </si>
  <si>
    <t>3</t>
    <phoneticPr fontId="20"/>
  </si>
  <si>
    <t>2</t>
    <phoneticPr fontId="20"/>
  </si>
  <si>
    <t>4</t>
    <phoneticPr fontId="20"/>
  </si>
  <si>
    <t>-2</t>
    <phoneticPr fontId="20"/>
  </si>
  <si>
    <t>1-2</t>
    <phoneticPr fontId="20"/>
  </si>
  <si>
    <t>6</t>
    <phoneticPr fontId="20"/>
  </si>
  <si>
    <t>あかつき</t>
    <phoneticPr fontId="10"/>
  </si>
  <si>
    <t>3</t>
    <phoneticPr fontId="10"/>
  </si>
  <si>
    <t>石狩FC</t>
    <rPh sb="0" eb="2">
      <t>イシカリ</t>
    </rPh>
    <phoneticPr fontId="10"/>
  </si>
  <si>
    <t>2</t>
    <phoneticPr fontId="10"/>
  </si>
  <si>
    <t>LAVORO</t>
    <phoneticPr fontId="2"/>
  </si>
  <si>
    <t>大曲</t>
    <rPh sb="0" eb="2">
      <t>オオマガリ</t>
    </rPh>
    <phoneticPr fontId="2"/>
  </si>
  <si>
    <t>1-1</t>
    <phoneticPr fontId="2"/>
  </si>
  <si>
    <t>4</t>
    <phoneticPr fontId="2"/>
  </si>
  <si>
    <t>前田北</t>
    <rPh sb="0" eb="2">
      <t>マエダ</t>
    </rPh>
    <rPh sb="2" eb="3">
      <t>キタ</t>
    </rPh>
    <phoneticPr fontId="2"/>
  </si>
  <si>
    <t>千歳稲穂</t>
    <rPh sb="0" eb="2">
      <t>チトセ</t>
    </rPh>
    <rPh sb="2" eb="4">
      <t>イナホ</t>
    </rPh>
    <phoneticPr fontId="2"/>
  </si>
  <si>
    <t>-6</t>
    <phoneticPr fontId="2"/>
  </si>
  <si>
    <t>大曲</t>
    <rPh sb="0" eb="2">
      <t>オオマガリ</t>
    </rPh>
    <phoneticPr fontId="10"/>
  </si>
  <si>
    <t>発寒</t>
    <rPh sb="0" eb="2">
      <t>ハッサム</t>
    </rPh>
    <phoneticPr fontId="10"/>
  </si>
  <si>
    <t>３日　西白石会場　Ｕ１０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</si>
  <si>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ＪＳＮ</t>
    <phoneticPr fontId="10"/>
  </si>
  <si>
    <t>ニセコ</t>
    <phoneticPr fontId="10"/>
  </si>
  <si>
    <t>西白石</t>
    <rPh sb="0" eb="3">
      <t>ニシシロイシ</t>
    </rPh>
    <phoneticPr fontId="2"/>
  </si>
  <si>
    <t>アスルクラロ</t>
    <phoneticPr fontId="2"/>
  </si>
  <si>
    <t>上白石</t>
    <rPh sb="0" eb="1">
      <t>カミ</t>
    </rPh>
    <rPh sb="1" eb="3">
      <t>シロイシ</t>
    </rPh>
    <phoneticPr fontId="2"/>
  </si>
  <si>
    <t>ＪＳＮ</t>
    <phoneticPr fontId="2"/>
  </si>
  <si>
    <t>旭川末広</t>
    <rPh sb="0" eb="4">
      <t>アサヒカワスエヒロ</t>
    </rPh>
    <phoneticPr fontId="2"/>
  </si>
  <si>
    <t>1-1</t>
    <phoneticPr fontId="2"/>
  </si>
  <si>
    <t>0-3</t>
    <phoneticPr fontId="2"/>
  </si>
  <si>
    <t>1-0</t>
    <phoneticPr fontId="2"/>
  </si>
  <si>
    <t>１</t>
    <phoneticPr fontId="10"/>
  </si>
  <si>
    <t>１</t>
    <phoneticPr fontId="10"/>
  </si>
  <si>
    <t>4</t>
    <phoneticPr fontId="10"/>
  </si>
  <si>
    <t>-3</t>
    <phoneticPr fontId="2"/>
  </si>
  <si>
    <t>４</t>
    <phoneticPr fontId="2"/>
  </si>
  <si>
    <t>0</t>
    <phoneticPr fontId="2"/>
  </si>
  <si>
    <t>2</t>
    <phoneticPr fontId="2"/>
  </si>
  <si>
    <t>+1</t>
    <phoneticPr fontId="2"/>
  </si>
  <si>
    <t>2-0</t>
    <phoneticPr fontId="2"/>
  </si>
  <si>
    <t>0-1</t>
    <phoneticPr fontId="2"/>
  </si>
  <si>
    <t>0</t>
    <phoneticPr fontId="2"/>
  </si>
  <si>
    <t>+2</t>
    <phoneticPr fontId="2"/>
  </si>
  <si>
    <t>１</t>
    <phoneticPr fontId="10"/>
  </si>
  <si>
    <t>旭川末広</t>
    <rPh sb="0" eb="4">
      <t>アサヒカワスエヒロ</t>
    </rPh>
    <phoneticPr fontId="10"/>
  </si>
  <si>
    <t>千歳稲穂</t>
    <rPh sb="0" eb="4">
      <t>チトセイナホ</t>
    </rPh>
    <phoneticPr fontId="10"/>
  </si>
  <si>
    <t>上白石</t>
    <rPh sb="0" eb="3">
      <t>カミシロイシ</t>
    </rPh>
    <phoneticPr fontId="10"/>
  </si>
  <si>
    <t>スポルティング</t>
    <phoneticPr fontId="10"/>
  </si>
  <si>
    <t>３日　菊水会場　Ｕ１０</t>
    <rPh sb="1" eb="2">
      <t>カ</t>
    </rPh>
    <rPh sb="3" eb="5">
      <t>キクスイ</t>
    </rPh>
    <rPh sb="5" eb="7">
      <t>カイジョウ</t>
    </rPh>
    <phoneticPr fontId="10"/>
  </si>
  <si>
    <t>菊水</t>
    <rPh sb="0" eb="2">
      <t>キクスイ</t>
    </rPh>
    <phoneticPr fontId="2"/>
  </si>
  <si>
    <t>豊園B</t>
    <rPh sb="0" eb="1">
      <t>トヨ</t>
    </rPh>
    <rPh sb="1" eb="2">
      <t>ソノ</t>
    </rPh>
    <phoneticPr fontId="2"/>
  </si>
  <si>
    <t>スポルティング</t>
    <phoneticPr fontId="2"/>
  </si>
  <si>
    <t>豊園A</t>
    <rPh sb="0" eb="1">
      <t>トヨ</t>
    </rPh>
    <rPh sb="1" eb="2">
      <t>ソノ</t>
    </rPh>
    <phoneticPr fontId="2"/>
  </si>
  <si>
    <t>3-1</t>
    <phoneticPr fontId="2"/>
  </si>
  <si>
    <t>4-0</t>
    <phoneticPr fontId="2"/>
  </si>
  <si>
    <t>1-0</t>
    <phoneticPr fontId="2"/>
  </si>
  <si>
    <t>1-3</t>
    <phoneticPr fontId="2"/>
  </si>
  <si>
    <t>0-4</t>
    <phoneticPr fontId="2"/>
  </si>
  <si>
    <t>3</t>
    <phoneticPr fontId="2"/>
  </si>
  <si>
    <t>7</t>
    <phoneticPr fontId="10"/>
  </si>
  <si>
    <t>2</t>
    <phoneticPr fontId="2"/>
  </si>
  <si>
    <t>-6</t>
    <phoneticPr fontId="2"/>
  </si>
  <si>
    <t>2</t>
    <phoneticPr fontId="2"/>
  </si>
  <si>
    <t>1</t>
    <phoneticPr fontId="2"/>
  </si>
  <si>
    <t>4-0</t>
    <phoneticPr fontId="2"/>
  </si>
  <si>
    <t>0-1</t>
    <phoneticPr fontId="2"/>
  </si>
  <si>
    <t>0-4</t>
    <phoneticPr fontId="2"/>
  </si>
  <si>
    <t>0-8</t>
    <phoneticPr fontId="2"/>
  </si>
  <si>
    <t>8-0</t>
    <phoneticPr fontId="2"/>
  </si>
  <si>
    <t>0</t>
    <phoneticPr fontId="2"/>
  </si>
  <si>
    <t>5</t>
    <phoneticPr fontId="2"/>
  </si>
  <si>
    <t>8</t>
    <phoneticPr fontId="2"/>
  </si>
  <si>
    <t>0</t>
    <phoneticPr fontId="2"/>
  </si>
  <si>
    <t>1</t>
    <phoneticPr fontId="2"/>
  </si>
  <si>
    <t>+5</t>
    <phoneticPr fontId="2"/>
  </si>
  <si>
    <t>+7</t>
    <phoneticPr fontId="2"/>
  </si>
  <si>
    <t>-12</t>
    <phoneticPr fontId="2"/>
  </si>
  <si>
    <t>2</t>
    <phoneticPr fontId="2"/>
  </si>
  <si>
    <t>豊園A</t>
    <rPh sb="0" eb="1">
      <t>トヨ</t>
    </rPh>
    <rPh sb="1" eb="2">
      <t>ソノ</t>
    </rPh>
    <phoneticPr fontId="10"/>
  </si>
  <si>
    <t>豊園B</t>
    <rPh sb="0" eb="1">
      <t>トヨ</t>
    </rPh>
    <rPh sb="1" eb="2">
      <t>ソノ</t>
    </rPh>
    <phoneticPr fontId="10"/>
  </si>
  <si>
    <t>0</t>
    <phoneticPr fontId="10"/>
  </si>
  <si>
    <t>スポルティング</t>
    <phoneticPr fontId="10"/>
  </si>
  <si>
    <t>４日　菊水会場　Ｕ１２</t>
    <rPh sb="1" eb="2">
      <t>カ</t>
    </rPh>
    <rPh sb="3" eb="5">
      <t>キクスイ</t>
    </rPh>
    <rPh sb="5" eb="7">
      <t>カイジョウ</t>
    </rPh>
    <phoneticPr fontId="10"/>
  </si>
  <si>
    <t>cereza</t>
    <phoneticPr fontId="10"/>
  </si>
  <si>
    <t>札幌中央</t>
    <rPh sb="0" eb="4">
      <t>サッポロチュウオウ</t>
    </rPh>
    <phoneticPr fontId="10"/>
  </si>
  <si>
    <t>札幌西</t>
    <rPh sb="0" eb="2">
      <t>サッポロ</t>
    </rPh>
    <rPh sb="2" eb="3">
      <t>ニシ</t>
    </rPh>
    <phoneticPr fontId="10"/>
  </si>
  <si>
    <t>岩見沢ジュニア</t>
    <rPh sb="0" eb="3">
      <t>イワミザワ</t>
    </rPh>
    <phoneticPr fontId="10"/>
  </si>
  <si>
    <t>DENOVA</t>
    <phoneticPr fontId="10"/>
  </si>
  <si>
    <t>伏古北</t>
    <rPh sb="0" eb="2">
      <t>フシコ</t>
    </rPh>
    <rPh sb="2" eb="3">
      <t>キタ</t>
    </rPh>
    <phoneticPr fontId="10"/>
  </si>
  <si>
    <t>若葉ボンバーズ</t>
    <rPh sb="0" eb="2">
      <t>ワカバ</t>
    </rPh>
    <phoneticPr fontId="10"/>
  </si>
  <si>
    <t>元町北</t>
    <rPh sb="0" eb="2">
      <t>モトマチ</t>
    </rPh>
    <rPh sb="2" eb="3">
      <t>キタ</t>
    </rPh>
    <phoneticPr fontId="10"/>
  </si>
  <si>
    <t>クリアール</t>
    <phoneticPr fontId="10"/>
  </si>
  <si>
    <t>４日　清田南会場　Ｕ１２</t>
    <rPh sb="1" eb="2">
      <t>カ</t>
    </rPh>
    <rPh sb="3" eb="5">
      <t>キヨタ</t>
    </rPh>
    <rPh sb="5" eb="6">
      <t>ミナミ</t>
    </rPh>
    <rPh sb="6" eb="8">
      <t>カイジョウ</t>
    </rPh>
    <phoneticPr fontId="10"/>
  </si>
  <si>
    <t>LAVORO</t>
    <phoneticPr fontId="10"/>
  </si>
  <si>
    <t>ELENA</t>
    <phoneticPr fontId="10"/>
  </si>
  <si>
    <t>北郷瑞穂</t>
    <rPh sb="0" eb="2">
      <t>キタゴウ</t>
    </rPh>
    <rPh sb="2" eb="4">
      <t>ミズホ</t>
    </rPh>
    <phoneticPr fontId="10"/>
  </si>
  <si>
    <t>大麻ジュニア</t>
    <rPh sb="0" eb="2">
      <t>オオアサ</t>
    </rPh>
    <phoneticPr fontId="10"/>
  </si>
  <si>
    <t>清田緑</t>
    <rPh sb="0" eb="2">
      <t>キヨタ</t>
    </rPh>
    <rPh sb="2" eb="3">
      <t>ミドリ</t>
    </rPh>
    <phoneticPr fontId="10"/>
  </si>
  <si>
    <t>ELENA</t>
    <phoneticPr fontId="10"/>
  </si>
  <si>
    <t>北光少年団</t>
    <rPh sb="0" eb="2">
      <t>ホッコウ</t>
    </rPh>
    <rPh sb="2" eb="5">
      <t>ショウネンダン</t>
    </rPh>
    <phoneticPr fontId="10"/>
  </si>
  <si>
    <t>元町</t>
    <rPh sb="0" eb="2">
      <t>モトマチ</t>
    </rPh>
    <phoneticPr fontId="10"/>
  </si>
  <si>
    <t>LIV</t>
    <phoneticPr fontId="10"/>
  </si>
  <si>
    <t>平岡南</t>
    <rPh sb="0" eb="2">
      <t>ヒラオカ</t>
    </rPh>
    <rPh sb="2" eb="3">
      <t>ミナミ</t>
    </rPh>
    <phoneticPr fontId="10"/>
  </si>
  <si>
    <t>４日　東川下会場　Ｕ１２</t>
    <rPh sb="1" eb="2">
      <t>カ</t>
    </rPh>
    <rPh sb="3" eb="4">
      <t>ヒガシ</t>
    </rPh>
    <rPh sb="4" eb="6">
      <t>カワシモ</t>
    </rPh>
    <rPh sb="6" eb="8">
      <t>カイジョウ</t>
    </rPh>
    <phoneticPr fontId="10"/>
  </si>
  <si>
    <t>篠路</t>
    <rPh sb="0" eb="2">
      <t>シノロ</t>
    </rPh>
    <phoneticPr fontId="10"/>
  </si>
  <si>
    <t>若葉ボンバーズ</t>
    <rPh sb="0" eb="2">
      <t>ワカバ</t>
    </rPh>
    <phoneticPr fontId="10"/>
  </si>
  <si>
    <t>元町北</t>
    <rPh sb="0" eb="2">
      <t>モトマチ</t>
    </rPh>
    <rPh sb="2" eb="3">
      <t>キタ</t>
    </rPh>
    <phoneticPr fontId="10"/>
  </si>
  <si>
    <t>羊丘</t>
    <rPh sb="0" eb="2">
      <t>ヒツジオカ</t>
    </rPh>
    <phoneticPr fontId="10"/>
  </si>
  <si>
    <t>厚別北</t>
    <rPh sb="0" eb="2">
      <t>アツベツ</t>
    </rPh>
    <rPh sb="2" eb="3">
      <t>キタ</t>
    </rPh>
    <phoneticPr fontId="10"/>
  </si>
  <si>
    <t>N-JSC滝川</t>
    <rPh sb="5" eb="7">
      <t>タキカワ</t>
    </rPh>
    <phoneticPr fontId="10"/>
  </si>
  <si>
    <t>３日　北郷会場　Ｕ８</t>
    <rPh sb="1" eb="2">
      <t>カ</t>
    </rPh>
    <rPh sb="3" eb="5">
      <t>キタゴウ</t>
    </rPh>
    <rPh sb="5" eb="7">
      <t>カイジョウ</t>
    </rPh>
    <phoneticPr fontId="10"/>
  </si>
  <si>
    <t>JSN</t>
    <phoneticPr fontId="10"/>
  </si>
  <si>
    <t>N-JSC滝川</t>
    <rPh sb="5" eb="7">
      <t>タキカワ</t>
    </rPh>
    <phoneticPr fontId="10"/>
  </si>
  <si>
    <t>N-JSC滝川</t>
    <rPh sb="5" eb="7">
      <t>タキカワ</t>
    </rPh>
    <phoneticPr fontId="2"/>
  </si>
  <si>
    <t>1-0</t>
    <phoneticPr fontId="2"/>
  </si>
  <si>
    <t>0-1</t>
    <phoneticPr fontId="2"/>
  </si>
  <si>
    <t>0-5</t>
    <phoneticPr fontId="2"/>
  </si>
  <si>
    <t>0-4</t>
    <phoneticPr fontId="2"/>
  </si>
  <si>
    <t>0</t>
    <phoneticPr fontId="10"/>
  </si>
  <si>
    <t>3</t>
    <phoneticPr fontId="2"/>
  </si>
  <si>
    <t>6</t>
    <phoneticPr fontId="10"/>
  </si>
  <si>
    <t>1</t>
    <phoneticPr fontId="2"/>
  </si>
  <si>
    <t>9</t>
    <phoneticPr fontId="2"/>
  </si>
  <si>
    <t>9</t>
    <phoneticPr fontId="2"/>
  </si>
  <si>
    <t>2</t>
    <phoneticPr fontId="2"/>
  </si>
  <si>
    <t>羊丘</t>
    <rPh sb="0" eb="1">
      <t>ヒツジ</t>
    </rPh>
    <rPh sb="1" eb="2">
      <t>オカ</t>
    </rPh>
    <phoneticPr fontId="2"/>
  </si>
  <si>
    <t>0-2</t>
    <phoneticPr fontId="2"/>
  </si>
  <si>
    <t>1-1</t>
    <phoneticPr fontId="2"/>
  </si>
  <si>
    <t>3-1</t>
    <phoneticPr fontId="2"/>
  </si>
  <si>
    <t>2</t>
    <phoneticPr fontId="2"/>
  </si>
  <si>
    <t>1</t>
    <phoneticPr fontId="2"/>
  </si>
  <si>
    <t>-4</t>
    <phoneticPr fontId="2"/>
  </si>
  <si>
    <t>2</t>
    <phoneticPr fontId="2"/>
  </si>
  <si>
    <t>0</t>
    <phoneticPr fontId="10"/>
  </si>
  <si>
    <t>小野幌</t>
    <rPh sb="0" eb="3">
      <t>コノッポロ</t>
    </rPh>
    <phoneticPr fontId="10"/>
  </si>
  <si>
    <t>0</t>
    <phoneticPr fontId="10"/>
  </si>
  <si>
    <t>6</t>
    <phoneticPr fontId="10"/>
  </si>
  <si>
    <t>羊丘</t>
    <rPh sb="0" eb="2">
      <t>ヒツジオカ</t>
    </rPh>
    <phoneticPr fontId="10"/>
  </si>
  <si>
    <t>４日　北郷会場　Ｕ１２</t>
    <rPh sb="1" eb="2">
      <t>カ</t>
    </rPh>
    <rPh sb="3" eb="5">
      <t>キタゴウ</t>
    </rPh>
    <rPh sb="5" eb="7">
      <t>カイジョウ</t>
    </rPh>
    <phoneticPr fontId="10"/>
  </si>
  <si>
    <t>北郷</t>
    <rPh sb="0" eb="2">
      <t>キタゴウ</t>
    </rPh>
    <phoneticPr fontId="10"/>
  </si>
  <si>
    <t>清田緑</t>
    <rPh sb="0" eb="3">
      <t>キヨタミドリ</t>
    </rPh>
    <phoneticPr fontId="10"/>
  </si>
  <si>
    <t>CASCAVEL</t>
    <phoneticPr fontId="10"/>
  </si>
  <si>
    <t>北小樽</t>
    <rPh sb="0" eb="1">
      <t>キタ</t>
    </rPh>
    <rPh sb="1" eb="3">
      <t>オタル</t>
    </rPh>
    <phoneticPr fontId="10"/>
  </si>
  <si>
    <t>FC ステラポラーレ</t>
    <phoneticPr fontId="10"/>
  </si>
  <si>
    <t>北広島</t>
    <rPh sb="0" eb="3">
      <t>キタヒロシマ</t>
    </rPh>
    <phoneticPr fontId="10"/>
  </si>
  <si>
    <t>清田緑</t>
    <rPh sb="0" eb="3">
      <t>キヨタミドリ</t>
    </rPh>
    <phoneticPr fontId="10"/>
  </si>
  <si>
    <t>LAVORO</t>
    <phoneticPr fontId="10"/>
  </si>
  <si>
    <t>NEATH</t>
    <phoneticPr fontId="10"/>
  </si>
  <si>
    <t>札幌ジュニア</t>
    <rPh sb="0" eb="2">
      <t>サッポロ</t>
    </rPh>
    <phoneticPr fontId="10"/>
  </si>
  <si>
    <t>清田南</t>
    <rPh sb="0" eb="3">
      <t>キヨタミナミ</t>
    </rPh>
    <phoneticPr fontId="10"/>
  </si>
  <si>
    <t>Cブロック</t>
    <phoneticPr fontId="2"/>
  </si>
  <si>
    <t>Dブロック</t>
    <phoneticPr fontId="2"/>
  </si>
  <si>
    <t>豊園</t>
    <rPh sb="0" eb="1">
      <t>トヨ</t>
    </rPh>
    <rPh sb="1" eb="2">
      <t>ソノ</t>
    </rPh>
    <phoneticPr fontId="2"/>
  </si>
  <si>
    <t>手稲鉄北</t>
    <rPh sb="0" eb="2">
      <t>テイネ</t>
    </rPh>
    <rPh sb="2" eb="3">
      <t>テツ</t>
    </rPh>
    <rPh sb="3" eb="4">
      <t>キタ</t>
    </rPh>
    <phoneticPr fontId="2"/>
  </si>
  <si>
    <t>クリアール</t>
    <phoneticPr fontId="2"/>
  </si>
  <si>
    <t>0-0</t>
    <phoneticPr fontId="20"/>
  </si>
  <si>
    <t>2-1</t>
    <phoneticPr fontId="20"/>
  </si>
  <si>
    <t>1-1</t>
    <phoneticPr fontId="20"/>
  </si>
  <si>
    <t>0-0</t>
    <phoneticPr fontId="20"/>
  </si>
  <si>
    <t>1-1</t>
    <phoneticPr fontId="20"/>
  </si>
  <si>
    <t>1</t>
    <phoneticPr fontId="10"/>
  </si>
  <si>
    <t>2</t>
    <phoneticPr fontId="10"/>
  </si>
  <si>
    <t>1</t>
    <phoneticPr fontId="20"/>
  </si>
  <si>
    <t>3</t>
    <phoneticPr fontId="20"/>
  </si>
  <si>
    <t>1</t>
    <phoneticPr fontId="20"/>
  </si>
  <si>
    <t>2</t>
    <phoneticPr fontId="20"/>
  </si>
  <si>
    <t>-1</t>
    <phoneticPr fontId="20"/>
  </si>
  <si>
    <t>3</t>
    <phoneticPr fontId="20"/>
  </si>
  <si>
    <t>発寒</t>
    <rPh sb="0" eb="2">
      <t>ハッサム</t>
    </rPh>
    <phoneticPr fontId="2"/>
  </si>
  <si>
    <t>FC ステラポラーレ</t>
    <phoneticPr fontId="2"/>
  </si>
  <si>
    <t>1-1</t>
    <phoneticPr fontId="20"/>
  </si>
  <si>
    <t>3-1</t>
    <phoneticPr fontId="20"/>
  </si>
  <si>
    <t>2-3</t>
    <phoneticPr fontId="20"/>
  </si>
  <si>
    <t>1-3</t>
    <phoneticPr fontId="20"/>
  </si>
  <si>
    <t>3-2</t>
    <phoneticPr fontId="20"/>
  </si>
  <si>
    <t>1</t>
    <phoneticPr fontId="20"/>
  </si>
  <si>
    <t>3</t>
    <phoneticPr fontId="20"/>
  </si>
  <si>
    <t>4</t>
    <phoneticPr fontId="20"/>
  </si>
  <si>
    <t>1</t>
    <phoneticPr fontId="20"/>
  </si>
  <si>
    <t>3</t>
    <phoneticPr fontId="20"/>
  </si>
  <si>
    <t>豊園</t>
    <rPh sb="0" eb="2">
      <t>トヨソノ</t>
    </rPh>
    <phoneticPr fontId="10"/>
  </si>
  <si>
    <t>1</t>
    <phoneticPr fontId="10"/>
  </si>
  <si>
    <t>手稲鉄北</t>
    <rPh sb="0" eb="4">
      <t>テイネテツキタ</t>
    </rPh>
    <phoneticPr fontId="10"/>
  </si>
  <si>
    <t>FC　ステラポラーレ</t>
    <phoneticPr fontId="10"/>
  </si>
  <si>
    <t>４日　元町会場　Ｕ１０</t>
    <rPh sb="1" eb="2">
      <t>カ</t>
    </rPh>
    <rPh sb="3" eb="5">
      <t>モトマチ</t>
    </rPh>
    <rPh sb="5" eb="7">
      <t>カイジョウ</t>
    </rPh>
    <phoneticPr fontId="10"/>
  </si>
  <si>
    <t>３日　月寒会場　Ｕ１０</t>
    <rPh sb="1" eb="2">
      <t>カ</t>
    </rPh>
    <rPh sb="3" eb="5">
      <t>ツキサム</t>
    </rPh>
    <rPh sb="5" eb="7">
      <t>カイジョウ</t>
    </rPh>
    <phoneticPr fontId="10"/>
  </si>
  <si>
    <t>Aブロック</t>
    <phoneticPr fontId="2"/>
  </si>
  <si>
    <t>月寒</t>
    <rPh sb="0" eb="2">
      <t>ツキサム</t>
    </rPh>
    <phoneticPr fontId="2"/>
  </si>
  <si>
    <t>ＤＥＮＯＶＡ　Ａ</t>
    <phoneticPr fontId="2"/>
  </si>
  <si>
    <t>北小樽</t>
    <rPh sb="0" eb="1">
      <t>キタ</t>
    </rPh>
    <rPh sb="1" eb="3">
      <t>オタル</t>
    </rPh>
    <phoneticPr fontId="2"/>
  </si>
  <si>
    <t>4-0</t>
    <phoneticPr fontId="20"/>
  </si>
  <si>
    <t>5-0</t>
    <phoneticPr fontId="20"/>
  </si>
  <si>
    <t>1-0</t>
    <phoneticPr fontId="20"/>
  </si>
  <si>
    <t>0-4</t>
    <phoneticPr fontId="20"/>
  </si>
  <si>
    <t>0-5</t>
    <phoneticPr fontId="20"/>
  </si>
  <si>
    <t>0-1</t>
    <phoneticPr fontId="20"/>
  </si>
  <si>
    <t>0</t>
    <phoneticPr fontId="10"/>
  </si>
  <si>
    <t>3</t>
    <phoneticPr fontId="10"/>
  </si>
  <si>
    <t>0</t>
    <phoneticPr fontId="10"/>
  </si>
  <si>
    <t>6</t>
    <phoneticPr fontId="20"/>
  </si>
  <si>
    <t>9</t>
    <phoneticPr fontId="10"/>
  </si>
  <si>
    <t>0</t>
    <phoneticPr fontId="20"/>
  </si>
  <si>
    <t>-9</t>
    <phoneticPr fontId="20"/>
  </si>
  <si>
    <t>ＤＥＮＯＶＡ　Ｂ</t>
    <phoneticPr fontId="2"/>
  </si>
  <si>
    <t>手稲鉄北</t>
    <rPh sb="0" eb="4">
      <t>テイネテツキタ</t>
    </rPh>
    <phoneticPr fontId="2"/>
  </si>
  <si>
    <t>0-4</t>
    <phoneticPr fontId="20"/>
  </si>
  <si>
    <t>4</t>
    <phoneticPr fontId="20"/>
  </si>
  <si>
    <t>0</t>
    <phoneticPr fontId="20"/>
  </si>
  <si>
    <t>5</t>
    <phoneticPr fontId="20"/>
  </si>
  <si>
    <t>9</t>
    <phoneticPr fontId="20"/>
  </si>
  <si>
    <t>0</t>
    <phoneticPr fontId="20"/>
  </si>
  <si>
    <t>0</t>
    <phoneticPr fontId="20"/>
  </si>
  <si>
    <t>月寒</t>
    <rPh sb="0" eb="2">
      <t>ツキサム</t>
    </rPh>
    <phoneticPr fontId="10"/>
  </si>
  <si>
    <t>ＤＥＮＯＶＡ　Ｂ</t>
    <phoneticPr fontId="10"/>
  </si>
  <si>
    <t>0</t>
    <phoneticPr fontId="10"/>
  </si>
  <si>
    <t>ＤＥＮＯＶＡ　Ａ</t>
    <phoneticPr fontId="10"/>
  </si>
  <si>
    <t>1</t>
    <phoneticPr fontId="10"/>
  </si>
  <si>
    <t>北小樽</t>
    <rPh sb="0" eb="1">
      <t>キタ</t>
    </rPh>
    <rPh sb="1" eb="3">
      <t>オタル</t>
    </rPh>
    <phoneticPr fontId="10"/>
  </si>
  <si>
    <t>ＰＫ戦</t>
    <rPh sb="2" eb="3">
      <t>セン</t>
    </rPh>
    <phoneticPr fontId="10"/>
  </si>
  <si>
    <t>４日　月寒会場　Ｕ１０</t>
    <rPh sb="1" eb="2">
      <t>カ</t>
    </rPh>
    <rPh sb="3" eb="5">
      <t>ツキサム</t>
    </rPh>
    <rPh sb="5" eb="7">
      <t>カイジョウ</t>
    </rPh>
    <phoneticPr fontId="10"/>
  </si>
  <si>
    <t>JSN</t>
    <phoneticPr fontId="10"/>
  </si>
  <si>
    <t>FILD FC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</si>
</sst>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horizontal="center" vertical="center"/>
    </xf>
  </cellStyleXfs>
  <cellXfs count="232">
    <xf numFmtId="0" fontId="0" fillId="0" borderId="0" xfId="0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 shrinkToFit="1"/>
    </xf>
    <xf numFmtId="0" fontId="4" fillId="0" borderId="0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>
      <alignment horizontal="center" vertical="center" shrinkToFit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4" fillId="0" borderId="0" xfId="2" applyFont="1" applyBorder="1" applyAlignment="1">
      <alignment horizontal="center" vertical="center" shrinkToFit="1"/>
    </xf>
    <xf numFmtId="0" fontId="4" fillId="0" borderId="4" xfId="2" applyFont="1" applyBorder="1" applyAlignment="1" applyProtection="1">
      <alignment horizontal="center" vertical="center"/>
      <protection hidden="1"/>
    </xf>
    <xf numFmtId="0" fontId="4" fillId="0" borderId="5" xfId="2" applyFont="1" applyBorder="1" applyAlignment="1" applyProtection="1">
      <alignment horizontal="center" vertical="center"/>
      <protection hidden="1"/>
    </xf>
    <xf numFmtId="0" fontId="4" fillId="0" borderId="6" xfId="2" applyFont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5" fillId="0" borderId="3" xfId="2" applyFont="1" applyFill="1" applyBorder="1" applyAlignment="1" applyProtection="1">
      <alignment horizontal="center" vertical="center" shrinkToFit="1"/>
      <protection hidden="1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hidden="1"/>
    </xf>
    <xf numFmtId="0" fontId="4" fillId="0" borderId="5" xfId="2" applyFont="1" applyFill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 applyProtection="1">
      <alignment horizontal="center" vertical="center"/>
      <protection hidden="1"/>
    </xf>
    <xf numFmtId="0" fontId="8" fillId="0" borderId="8" xfId="2" applyFont="1" applyFill="1" applyBorder="1" applyAlignment="1" applyProtection="1">
      <alignment horizontal="center" vertical="center"/>
      <protection hidden="1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 shrinkToFit="1"/>
      <protection hidden="1"/>
    </xf>
    <xf numFmtId="0" fontId="5" fillId="0" borderId="0" xfId="2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/>
    <xf numFmtId="0" fontId="0" fillId="2" borderId="0" xfId="0" applyFill="1" applyBorder="1" applyAlignment="1"/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/>
      <protection locked="0"/>
    </xf>
    <xf numFmtId="0" fontId="8" fillId="0" borderId="48" xfId="2" applyFont="1" applyFill="1" applyBorder="1" applyAlignment="1" applyProtection="1">
      <alignment horizontal="center" vertical="center"/>
      <protection hidden="1"/>
    </xf>
    <xf numFmtId="0" fontId="4" fillId="0" borderId="50" xfId="2" applyFont="1" applyBorder="1" applyAlignment="1">
      <alignment horizontal="center" vertical="center" shrinkToFit="1"/>
    </xf>
    <xf numFmtId="0" fontId="4" fillId="0" borderId="20" xfId="2" applyFont="1" applyBorder="1" applyAlignment="1" applyProtection="1">
      <alignment horizontal="center" vertical="center"/>
      <protection hidden="1"/>
    </xf>
    <xf numFmtId="0" fontId="5" fillId="0" borderId="21" xfId="2" applyFont="1" applyBorder="1" applyAlignment="1" applyProtection="1">
      <alignment horizontal="center" vertical="center" shrinkToFit="1"/>
      <protection hidden="1"/>
    </xf>
    <xf numFmtId="0" fontId="4" fillId="0" borderId="38" xfId="2" applyFont="1" applyBorder="1" applyAlignment="1" applyProtection="1">
      <alignment horizontal="center" vertical="center"/>
      <protection hidden="1"/>
    </xf>
    <xf numFmtId="0" fontId="5" fillId="0" borderId="43" xfId="2" applyFont="1" applyFill="1" applyBorder="1" applyAlignment="1" applyProtection="1">
      <alignment horizontal="center" vertical="center" shrinkToFit="1"/>
      <protection hidden="1"/>
    </xf>
    <xf numFmtId="0" fontId="4" fillId="0" borderId="38" xfId="2" applyFont="1" applyFill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 vertical="center" shrinkToFit="1"/>
      <protection hidden="1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8" xfId="2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horizontal="center" vertical="center" shrinkToFit="1"/>
      <protection hidden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4" fillId="0" borderId="25" xfId="2" applyFont="1" applyFill="1" applyBorder="1" applyAlignment="1" applyProtection="1">
      <alignment horizontal="center" vertical="center" wrapText="1"/>
      <protection locked="0"/>
    </xf>
    <xf numFmtId="0" fontId="4" fillId="0" borderId="26" xfId="2" applyFont="1" applyFill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center" vertical="center" wrapText="1"/>
      <protection locked="0"/>
    </xf>
    <xf numFmtId="0" fontId="4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Border="1" applyAlignment="1" applyProtection="1">
      <alignment horizontal="center" vertical="center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11" xfId="2" applyFont="1" applyBorder="1" applyAlignment="1" applyProtection="1">
      <alignment horizontal="center" vertical="center"/>
      <protection hidden="1"/>
    </xf>
    <xf numFmtId="0" fontId="6" fillId="0" borderId="12" xfId="2" applyFont="1" applyBorder="1" applyAlignment="1" applyProtection="1">
      <alignment horizontal="center" vertical="center"/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4" fillId="0" borderId="27" xfId="2" applyFont="1" applyFill="1" applyBorder="1" applyAlignment="1" applyProtection="1">
      <alignment horizontal="center" vertical="center" wrapText="1"/>
      <protection locked="0"/>
    </xf>
    <xf numFmtId="0" fontId="4" fillId="0" borderId="36" xfId="2" applyFont="1" applyFill="1" applyBorder="1" applyAlignment="1" applyProtection="1">
      <alignment horizontal="center" vertical="center" wrapText="1"/>
      <protection locked="0"/>
    </xf>
    <xf numFmtId="0" fontId="4" fillId="0" borderId="34" xfId="2" applyFont="1" applyFill="1" applyBorder="1" applyAlignment="1" applyProtection="1">
      <alignment horizontal="center" vertical="center" wrapText="1"/>
      <protection locked="0"/>
    </xf>
    <xf numFmtId="0" fontId="4" fillId="0" borderId="35" xfId="2" applyFont="1" applyFill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16" xfId="2" applyFont="1" applyBorder="1" applyAlignment="1" applyProtection="1">
      <alignment horizontal="center" vertical="center"/>
      <protection hidden="1"/>
    </xf>
    <xf numFmtId="0" fontId="6" fillId="0" borderId="16" xfId="2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horizontal="center" vertical="center"/>
      <protection hidden="1"/>
    </xf>
    <xf numFmtId="0" fontId="9" fillId="0" borderId="3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33" xfId="2" applyFont="1" applyBorder="1" applyAlignment="1" applyProtection="1">
      <alignment horizontal="center" vertical="center" wrapText="1"/>
      <protection locked="0"/>
    </xf>
    <xf numFmtId="0" fontId="4" fillId="0" borderId="34" xfId="2" applyFont="1" applyBorder="1" applyAlignment="1" applyProtection="1">
      <alignment horizontal="center" vertical="center" wrapText="1"/>
      <protection locked="0"/>
    </xf>
    <xf numFmtId="0" fontId="4" fillId="0" borderId="35" xfId="2" applyFont="1" applyBorder="1" applyAlignment="1" applyProtection="1">
      <alignment horizontal="center" vertical="center" wrapText="1"/>
      <protection locked="0"/>
    </xf>
    <xf numFmtId="0" fontId="6" fillId="0" borderId="39" xfId="2" applyFont="1" applyBorder="1" applyAlignment="1" applyProtection="1">
      <alignment horizontal="center" vertical="center"/>
      <protection hidden="1"/>
    </xf>
    <xf numFmtId="0" fontId="6" fillId="0" borderId="15" xfId="2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9" fillId="0" borderId="19" xfId="2" applyFont="1" applyBorder="1" applyAlignment="1" applyProtection="1">
      <alignment horizontal="center" vertical="center" wrapText="1"/>
      <protection locked="0"/>
    </xf>
    <xf numFmtId="0" fontId="9" fillId="0" borderId="20" xfId="2" applyFont="1" applyBorder="1" applyAlignment="1" applyProtection="1">
      <alignment horizontal="center" vertical="center" wrapText="1"/>
      <protection locked="0"/>
    </xf>
    <xf numFmtId="0" fontId="9" fillId="0" borderId="24" xfId="2" applyFont="1" applyBorder="1" applyAlignment="1" applyProtection="1">
      <alignment horizontal="center" vertical="center" wrapText="1"/>
      <protection locked="0"/>
    </xf>
    <xf numFmtId="0" fontId="9" fillId="0" borderId="22" xfId="2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10" xfId="2" applyFont="1" applyBorder="1" applyAlignment="1" applyProtection="1">
      <alignment horizontal="center" vertical="center" wrapText="1"/>
      <protection locked="0"/>
    </xf>
    <xf numFmtId="0" fontId="13" fillId="0" borderId="19" xfId="2" applyFont="1" applyBorder="1" applyAlignment="1" applyProtection="1">
      <alignment horizontal="center" vertical="center" wrapText="1"/>
      <protection locked="0"/>
    </xf>
    <xf numFmtId="0" fontId="13" fillId="0" borderId="20" xfId="2" applyFont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center" vertical="center" wrapText="1"/>
      <protection locked="0"/>
    </xf>
    <xf numFmtId="0" fontId="13" fillId="0" borderId="22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3" fillId="0" borderId="10" xfId="2" applyFont="1" applyBorder="1" applyAlignment="1" applyProtection="1">
      <alignment horizontal="center" vertical="center" wrapText="1"/>
      <protection locked="0"/>
    </xf>
    <xf numFmtId="0" fontId="11" fillId="0" borderId="19" xfId="2" applyFont="1" applyBorder="1" applyAlignment="1" applyProtection="1">
      <alignment horizontal="center" vertical="center" wrapText="1"/>
      <protection locked="0"/>
    </xf>
    <xf numFmtId="0" fontId="11" fillId="0" borderId="20" xfId="2" applyFont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 applyProtection="1">
      <alignment horizontal="center" vertical="center" wrapText="1"/>
      <protection locked="0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0" fontId="9" fillId="0" borderId="39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horizontal="center" vertical="center"/>
      <protection locked="0"/>
    </xf>
    <xf numFmtId="0" fontId="9" fillId="0" borderId="15" xfId="2" applyFont="1" applyBorder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2" fillId="0" borderId="19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0" borderId="24" xfId="2" applyFont="1" applyBorder="1" applyAlignment="1" applyProtection="1">
      <alignment horizontal="center" vertical="center" wrapText="1"/>
      <protection locked="0"/>
    </xf>
    <xf numFmtId="0" fontId="12" fillId="0" borderId="22" xfId="2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center" vertical="center" wrapText="1"/>
      <protection locked="0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  <protection hidden="1"/>
    </xf>
    <xf numFmtId="0" fontId="6" fillId="0" borderId="51" xfId="2" applyFont="1" applyFill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45" xfId="2" applyFont="1" applyBorder="1" applyAlignment="1" applyProtection="1">
      <alignment horizontal="center" vertical="center"/>
      <protection hidden="1"/>
    </xf>
    <xf numFmtId="0" fontId="6" fillId="0" borderId="45" xfId="2" applyFont="1" applyFill="1" applyBorder="1" applyAlignment="1" applyProtection="1">
      <alignment horizontal="center" vertical="center"/>
      <protection hidden="1"/>
    </xf>
    <xf numFmtId="0" fontId="6" fillId="0" borderId="52" xfId="2" applyFont="1" applyFill="1" applyBorder="1" applyAlignment="1" applyProtection="1">
      <alignment horizontal="center" vertical="center"/>
      <protection hidden="1"/>
    </xf>
    <xf numFmtId="0" fontId="11" fillId="0" borderId="2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4" fillId="0" borderId="46" xfId="2" applyFont="1" applyFill="1" applyBorder="1" applyAlignment="1" applyProtection="1">
      <alignment horizontal="center" vertical="center" wrapText="1"/>
      <protection locked="0"/>
    </xf>
    <xf numFmtId="0" fontId="4" fillId="0" borderId="47" xfId="2" applyFont="1" applyFill="1" applyBorder="1" applyAlignment="1" applyProtection="1">
      <alignment horizontal="center" vertical="center" wrapText="1"/>
      <protection locked="0"/>
    </xf>
    <xf numFmtId="0" fontId="14" fillId="0" borderId="58" xfId="0" applyFont="1" applyFill="1" applyBorder="1" applyAlignment="1">
      <alignment horizontal="center" vertical="center"/>
    </xf>
    <xf numFmtId="49" fontId="15" fillId="0" borderId="59" xfId="0" applyNumberFormat="1" applyFont="1" applyFill="1" applyBorder="1" applyAlignment="1">
      <alignment horizontal="center" vertical="center"/>
    </xf>
    <xf numFmtId="49" fontId="15" fillId="0" borderId="60" xfId="0" applyNumberFormat="1" applyFont="1" applyFill="1" applyBorder="1" applyAlignment="1">
      <alignment horizontal="center" vertical="center"/>
    </xf>
    <xf numFmtId="49" fontId="15" fillId="0" borderId="61" xfId="0" applyNumberFormat="1" applyFont="1" applyFill="1" applyBorder="1" applyAlignment="1">
      <alignment horizontal="center" vertical="center"/>
    </xf>
    <xf numFmtId="49" fontId="15" fillId="0" borderId="55" xfId="0" applyNumberFormat="1" applyFont="1" applyFill="1" applyBorder="1" applyAlignment="1">
      <alignment horizontal="center" vertical="center"/>
    </xf>
    <xf numFmtId="49" fontId="15" fillId="0" borderId="56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49" fontId="14" fillId="0" borderId="55" xfId="0" applyNumberFormat="1" applyFont="1" applyFill="1" applyBorder="1" applyAlignment="1">
      <alignment horizontal="center" vertical="center"/>
    </xf>
    <xf numFmtId="49" fontId="14" fillId="0" borderId="57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19" xfId="2" applyFont="1" applyBorder="1" applyAlignment="1" applyProtection="1">
      <alignment horizontal="center" vertical="center" wrapText="1"/>
      <protection locked="0"/>
    </xf>
    <xf numFmtId="0" fontId="3" fillId="0" borderId="20" xfId="2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13" fillId="0" borderId="2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4" fillId="0" borderId="56" xfId="0" applyNumberFormat="1" applyFont="1" applyFill="1" applyBorder="1" applyAlignment="1">
      <alignment horizontal="center" vertical="center"/>
    </xf>
    <xf numFmtId="0" fontId="21" fillId="0" borderId="19" xfId="2" applyFont="1" applyBorder="1" applyAlignment="1" applyProtection="1">
      <alignment horizontal="center" vertical="center" wrapText="1"/>
      <protection locked="0"/>
    </xf>
    <xf numFmtId="0" fontId="21" fillId="0" borderId="20" xfId="2" applyFont="1" applyBorder="1" applyAlignment="1" applyProtection="1">
      <alignment horizontal="center" vertical="center" wrapText="1"/>
      <protection locked="0"/>
    </xf>
    <xf numFmtId="0" fontId="21" fillId="0" borderId="24" xfId="2" applyFont="1" applyBorder="1" applyAlignment="1" applyProtection="1">
      <alignment horizontal="center" vertical="center" wrapText="1"/>
      <protection locked="0"/>
    </xf>
    <xf numFmtId="0" fontId="21" fillId="0" borderId="22" xfId="2" applyFont="1" applyBorder="1" applyAlignment="1" applyProtection="1">
      <alignment horizontal="center" vertical="center" wrapText="1"/>
      <protection locked="0"/>
    </xf>
    <xf numFmtId="0" fontId="21" fillId="0" borderId="9" xfId="2" applyFont="1" applyBorder="1" applyAlignment="1" applyProtection="1">
      <alignment horizontal="center" vertical="center" wrapText="1"/>
      <protection locked="0"/>
    </xf>
    <xf numFmtId="0" fontId="21" fillId="0" borderId="10" xfId="2" applyFont="1" applyBorder="1" applyAlignment="1" applyProtection="1">
      <alignment horizontal="center" vertical="center" wrapText="1"/>
      <protection locked="0"/>
    </xf>
    <xf numFmtId="0" fontId="12" fillId="0" borderId="21" xfId="2" applyFont="1" applyBorder="1" applyAlignment="1" applyProtection="1">
      <alignment horizontal="center" vertical="center" wrapText="1"/>
      <protection locked="0"/>
    </xf>
    <xf numFmtId="0" fontId="12" fillId="0" borderId="23" xfId="2" applyFont="1" applyBorder="1" applyAlignment="1" applyProtection="1">
      <alignment horizontal="center" vertical="center" wrapText="1"/>
      <protection locked="0"/>
    </xf>
    <xf numFmtId="0" fontId="4" fillId="0" borderId="53" xfId="2" applyFont="1" applyFill="1" applyBorder="1" applyAlignment="1" applyProtection="1">
      <alignment horizontal="center" vertical="center" wrapText="1"/>
      <protection locked="0"/>
    </xf>
    <xf numFmtId="0" fontId="4" fillId="0" borderId="54" xfId="2" applyFont="1" applyFill="1" applyBorder="1" applyAlignment="1" applyProtection="1">
      <alignment horizontal="center" vertical="center" wrapText="1"/>
      <protection locked="0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37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9" fillId="0" borderId="21" xfId="2" applyFont="1" applyBorder="1" applyAlignment="1" applyProtection="1">
      <alignment horizontal="center" vertical="center" wrapText="1"/>
      <protection locked="0"/>
    </xf>
    <xf numFmtId="0" fontId="9" fillId="0" borderId="23" xfId="2" applyFont="1" applyBorder="1" applyAlignment="1" applyProtection="1">
      <alignment horizontal="center" vertical="center" wrapText="1"/>
      <protection locked="0"/>
    </xf>
    <xf numFmtId="49" fontId="16" fillId="3" borderId="56" xfId="0" applyNumberFormat="1" applyFont="1" applyFill="1" applyBorder="1" applyAlignment="1">
      <alignment horizontal="left" vertical="center"/>
    </xf>
    <xf numFmtId="0" fontId="3" fillId="0" borderId="21" xfId="2" applyFont="1" applyBorder="1" applyAlignment="1" applyProtection="1">
      <alignment horizontal="center" vertical="center" wrapText="1"/>
      <protection locked="0"/>
    </xf>
    <xf numFmtId="0" fontId="3" fillId="0" borderId="23" xfId="2" applyFont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_06年U-12修善寺会場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84"/>
  <sheetViews>
    <sheetView workbookViewId="0">
      <selection activeCell="H34" sqref="H34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114" t="s">
        <v>13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24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>
      <c r="A6" s="116"/>
      <c r="B6" s="116"/>
      <c r="C6" s="116"/>
    </row>
    <row r="7" spans="1:24" ht="14.25" thickBot="1"/>
    <row r="8" spans="1:24">
      <c r="A8" s="72"/>
      <c r="B8" s="73"/>
      <c r="C8" s="74"/>
      <c r="D8" s="118" t="str">
        <f>A10</f>
        <v>西白石</v>
      </c>
      <c r="E8" s="119"/>
      <c r="F8" s="120"/>
      <c r="G8" s="118" t="str">
        <f>A12</f>
        <v>ＪＳＮ</v>
      </c>
      <c r="H8" s="119"/>
      <c r="I8" s="120"/>
      <c r="J8" s="118" t="str">
        <f>A14</f>
        <v>ニセコ</v>
      </c>
      <c r="K8" s="119"/>
      <c r="L8" s="120"/>
      <c r="M8" s="118" t="str">
        <f>A16</f>
        <v>上白石</v>
      </c>
      <c r="N8" s="119"/>
      <c r="O8" s="119"/>
      <c r="P8" s="136" t="s">
        <v>2</v>
      </c>
      <c r="Q8" s="138" t="s">
        <v>3</v>
      </c>
      <c r="R8" s="138" t="s">
        <v>4</v>
      </c>
      <c r="S8" s="138" t="s">
        <v>5</v>
      </c>
      <c r="T8" s="138" t="s">
        <v>6</v>
      </c>
      <c r="U8" s="138" t="s">
        <v>7</v>
      </c>
      <c r="V8" s="138" t="s">
        <v>8</v>
      </c>
      <c r="W8" s="140" t="s">
        <v>9</v>
      </c>
      <c r="X8" s="1"/>
    </row>
    <row r="9" spans="1:24" ht="14.25" thickBot="1">
      <c r="A9" s="75"/>
      <c r="B9" s="76"/>
      <c r="C9" s="77"/>
      <c r="D9" s="121"/>
      <c r="E9" s="122"/>
      <c r="F9" s="123"/>
      <c r="G9" s="121"/>
      <c r="H9" s="122"/>
      <c r="I9" s="123"/>
      <c r="J9" s="121"/>
      <c r="K9" s="122"/>
      <c r="L9" s="123"/>
      <c r="M9" s="121"/>
      <c r="N9" s="122"/>
      <c r="O9" s="122"/>
      <c r="P9" s="137"/>
      <c r="Q9" s="139"/>
      <c r="R9" s="139"/>
      <c r="S9" s="139"/>
      <c r="T9" s="139"/>
      <c r="U9" s="139"/>
      <c r="V9" s="139"/>
      <c r="W9" s="141"/>
      <c r="X9" s="1"/>
    </row>
    <row r="10" spans="1:24" ht="13.5" customHeight="1">
      <c r="A10" s="72" t="s">
        <v>12</v>
      </c>
      <c r="B10" s="73"/>
      <c r="C10" s="74"/>
      <c r="D10" s="106"/>
      <c r="E10" s="107"/>
      <c r="F10" s="108"/>
      <c r="G10" s="2"/>
      <c r="H10" s="3" t="str">
        <f>IF(G11="","",IF(G11=I11,"△",IF(G11&gt;=I11,"○","●")))</f>
        <v>○</v>
      </c>
      <c r="I10" s="4"/>
      <c r="J10" s="2"/>
      <c r="K10" s="3" t="str">
        <f>IF(J11="","",IF(J11=L11,"△",IF(J11&gt;=L11,"○","●")))</f>
        <v>○</v>
      </c>
      <c r="L10" s="5"/>
      <c r="M10" s="6"/>
      <c r="N10" s="3" t="str">
        <f>IF(M11="","",IF(M11=O11,"△",IF(M11&gt;=O11,"○","●")))</f>
        <v>●</v>
      </c>
      <c r="O10" s="26"/>
      <c r="P10" s="112">
        <f>IF(AND($H10="",$K10="",$N10=""),"",COUNTIF($D10:$N10,"○"))</f>
        <v>2</v>
      </c>
      <c r="Q10" s="113">
        <f>IF(AND($H10="",$K10="",$N10=""),"",COUNTIF($D10:$N10,"△"))</f>
        <v>0</v>
      </c>
      <c r="R10" s="113">
        <f>IF(AND($H10="",$K10="",$N10=""),"",COUNTIF($D10:$N10,"●"))</f>
        <v>1</v>
      </c>
      <c r="S10" s="113">
        <f>IF(P10="","",(P10*3)+(Q10*1))</f>
        <v>6</v>
      </c>
      <c r="T10" s="113">
        <f>IF(P10="","",SUM(G11,J11,M11))</f>
        <v>16</v>
      </c>
      <c r="U10" s="113">
        <f>IF(P10="","",SUM(I11,L11,O11))</f>
        <v>4</v>
      </c>
      <c r="V10" s="113">
        <f>IF(P10="","",T10-U10)</f>
        <v>12</v>
      </c>
      <c r="W10" s="102">
        <f>IF(X10="","",RANK(X10,$X10:$X17,0))</f>
        <v>1</v>
      </c>
      <c r="X10" s="71">
        <f>IF(V10="","",$S10*100+$V10*10+T10)</f>
        <v>736</v>
      </c>
    </row>
    <row r="11" spans="1:24" ht="14.25" customHeight="1" thickBot="1">
      <c r="A11" s="103"/>
      <c r="B11" s="104"/>
      <c r="C11" s="105"/>
      <c r="D11" s="109"/>
      <c r="E11" s="110"/>
      <c r="F11" s="111"/>
      <c r="G11" s="7">
        <f>IF(F13="","",F13)</f>
        <v>8</v>
      </c>
      <c r="H11" s="8" t="s">
        <v>10</v>
      </c>
      <c r="I11" s="9">
        <f>IF(D13="","",D13)</f>
        <v>2</v>
      </c>
      <c r="J11" s="7">
        <f>IF(F15="","",F15)</f>
        <v>8</v>
      </c>
      <c r="K11" s="8" t="s">
        <v>10</v>
      </c>
      <c r="L11" s="9">
        <f>IF(D15="","",D15)</f>
        <v>1</v>
      </c>
      <c r="M11" s="7">
        <f>IF(F17="","",F17)</f>
        <v>0</v>
      </c>
      <c r="N11" s="8" t="s">
        <v>10</v>
      </c>
      <c r="O11" s="8">
        <f>IF(D17="","",D17)</f>
        <v>1</v>
      </c>
      <c r="P11" s="99"/>
      <c r="Q11" s="100"/>
      <c r="R11" s="100"/>
      <c r="S11" s="100"/>
      <c r="T11" s="100"/>
      <c r="U11" s="100"/>
      <c r="V11" s="100"/>
      <c r="W11" s="70"/>
      <c r="X11" s="71"/>
    </row>
    <row r="12" spans="1:24" ht="13.5" customHeight="1">
      <c r="A12" s="72" t="s">
        <v>98</v>
      </c>
      <c r="B12" s="73"/>
      <c r="C12" s="74"/>
      <c r="D12" s="10"/>
      <c r="E12" s="11" t="str">
        <f>IF(D13="","",IF(D13=F13,"△",IF(D13&gt;=F13,"○","●")))</f>
        <v>●</v>
      </c>
      <c r="F12" s="12"/>
      <c r="G12" s="78"/>
      <c r="H12" s="79"/>
      <c r="I12" s="95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△</v>
      </c>
      <c r="O12" s="27"/>
      <c r="P12" s="82">
        <f>IF(AND($E12="",$K12="",$N12=""),"",COUNTIF($D12:$N12,"○"))</f>
        <v>0</v>
      </c>
      <c r="Q12" s="84">
        <f>IF(AND($E12="",$K12="",$N12=""),"",COUNTIF($D12:$N12,"△"))</f>
        <v>2</v>
      </c>
      <c r="R12" s="84">
        <f>IF(AND($E12="",$K12="",$N12=""),"",COUNTIF($D12:$N12,"●"))</f>
        <v>1</v>
      </c>
      <c r="S12" s="86">
        <f>IF(P12="","",(P12*3)+(Q12*1))</f>
        <v>2</v>
      </c>
      <c r="T12" s="86">
        <f>IF(P12="","",SUM(D13,J13,M13))</f>
        <v>3</v>
      </c>
      <c r="U12" s="86">
        <f>IF(P12="","",SUM(F13,L13,O13))</f>
        <v>9</v>
      </c>
      <c r="V12" s="86">
        <f>IF(P12="","",T12-U12)</f>
        <v>-6</v>
      </c>
      <c r="W12" s="69">
        <f>IF(X12="","",RANK(X12,$X10:$X17,0))</f>
        <v>4</v>
      </c>
      <c r="X12" s="71">
        <f>IF(V12="","",$S12*100+$V12*10+T12)</f>
        <v>143</v>
      </c>
    </row>
    <row r="13" spans="1:24" ht="14.25" customHeight="1" thickBot="1">
      <c r="A13" s="103"/>
      <c r="B13" s="104"/>
      <c r="C13" s="105"/>
      <c r="D13" s="14">
        <v>2</v>
      </c>
      <c r="E13" s="15" t="s">
        <v>10</v>
      </c>
      <c r="F13" s="16">
        <v>8</v>
      </c>
      <c r="G13" s="96"/>
      <c r="H13" s="97"/>
      <c r="I13" s="98"/>
      <c r="J13" s="17">
        <f>IF(I15="","",I15)</f>
        <v>0</v>
      </c>
      <c r="K13" s="18" t="s">
        <v>10</v>
      </c>
      <c r="L13" s="19">
        <f>IF(G15="","",G15)</f>
        <v>0</v>
      </c>
      <c r="M13" s="17">
        <f>IF(I17="","",I17)</f>
        <v>1</v>
      </c>
      <c r="N13" s="18" t="s">
        <v>10</v>
      </c>
      <c r="O13" s="18">
        <f>IF(G17="","",G17)</f>
        <v>1</v>
      </c>
      <c r="P13" s="99"/>
      <c r="Q13" s="100"/>
      <c r="R13" s="100"/>
      <c r="S13" s="101"/>
      <c r="T13" s="101"/>
      <c r="U13" s="101"/>
      <c r="V13" s="101"/>
      <c r="W13" s="70"/>
      <c r="X13" s="71"/>
    </row>
    <row r="14" spans="1:24" ht="13.5" customHeight="1">
      <c r="A14" s="72" t="s">
        <v>99</v>
      </c>
      <c r="B14" s="73"/>
      <c r="C14" s="74"/>
      <c r="D14" s="10"/>
      <c r="E14" s="11" t="str">
        <f>IF(D15="","",IF(D15=F15,"△",IF(D15&gt;=F15,"○","●")))</f>
        <v>●</v>
      </c>
      <c r="F14" s="12"/>
      <c r="G14" s="11"/>
      <c r="H14" s="11" t="str">
        <f>IF(G15="","",IF(G15=I15,"△",IF(G15&gt;=I15,"○","●")))</f>
        <v>△</v>
      </c>
      <c r="I14" s="12"/>
      <c r="J14" s="78"/>
      <c r="K14" s="79"/>
      <c r="L14" s="95"/>
      <c r="M14" s="6"/>
      <c r="N14" s="11" t="str">
        <f>IF(M15="","",IF(M15=O15,"△",IF(M15&gt;=O15,"○","●")))</f>
        <v>○</v>
      </c>
      <c r="O14" s="27"/>
      <c r="P14" s="82">
        <f>IF(AND($E14="",$H14="",$N14=""),"",COUNTIF($D14:$N14,"○"))</f>
        <v>1</v>
      </c>
      <c r="Q14" s="84">
        <f>IF(AND($E14="",$H14="",$N14=""),"",COUNTIF($D14:$N14,"△"))</f>
        <v>1</v>
      </c>
      <c r="R14" s="84">
        <f>IF(AND($E14="",$H14="",$N14=""),"",COUNTIF($D14:$N14,"●"))</f>
        <v>1</v>
      </c>
      <c r="S14" s="86">
        <f>IF(P14="","",(P14*3)+(Q14*1))</f>
        <v>4</v>
      </c>
      <c r="T14" s="86">
        <f>IF(P14="","",SUM(G15,D15,M15))</f>
        <v>3</v>
      </c>
      <c r="U14" s="86">
        <f>IF(P14="","",SUM(F15,I15,O15))</f>
        <v>8</v>
      </c>
      <c r="V14" s="86">
        <f>IF(P14="","",T14-U14)</f>
        <v>-5</v>
      </c>
      <c r="W14" s="69">
        <v>3</v>
      </c>
      <c r="X14" s="71">
        <f>IF(V14="","",$S14*100+$V14*10+T14)</f>
        <v>353</v>
      </c>
    </row>
    <row r="15" spans="1:24" ht="14.25" customHeight="1" thickBot="1">
      <c r="A15" s="103"/>
      <c r="B15" s="104"/>
      <c r="C15" s="105"/>
      <c r="D15" s="14">
        <v>1</v>
      </c>
      <c r="E15" s="15" t="s">
        <v>10</v>
      </c>
      <c r="F15" s="16">
        <v>8</v>
      </c>
      <c r="G15" s="14">
        <v>0</v>
      </c>
      <c r="H15" s="15" t="s">
        <v>34</v>
      </c>
      <c r="I15" s="16">
        <v>0</v>
      </c>
      <c r="J15" s="96"/>
      <c r="K15" s="97"/>
      <c r="L15" s="98"/>
      <c r="M15" s="17">
        <f>IF(L17="","",L17)</f>
        <v>2</v>
      </c>
      <c r="N15" s="18" t="s">
        <v>10</v>
      </c>
      <c r="O15" s="18">
        <f>IF(J17="","",J17)</f>
        <v>0</v>
      </c>
      <c r="P15" s="99"/>
      <c r="Q15" s="100"/>
      <c r="R15" s="100"/>
      <c r="S15" s="101"/>
      <c r="T15" s="101"/>
      <c r="U15" s="101"/>
      <c r="V15" s="101"/>
      <c r="W15" s="70"/>
      <c r="X15" s="71"/>
    </row>
    <row r="16" spans="1:24" ht="13.5" customHeight="1">
      <c r="A16" s="72" t="s">
        <v>19</v>
      </c>
      <c r="B16" s="73"/>
      <c r="C16" s="74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△</v>
      </c>
      <c r="I16" s="21"/>
      <c r="J16" s="20"/>
      <c r="K16" s="20" t="str">
        <f>IF(J17="","",IF(J17=L17,"△",IF(J17&gt;=L17,"○","●")))</f>
        <v>●</v>
      </c>
      <c r="L16" s="21"/>
      <c r="M16" s="78"/>
      <c r="N16" s="79"/>
      <c r="O16" s="79"/>
      <c r="P16" s="82">
        <f>IF(AND($E16="",$H16="",$N16=""),"",COUNTIF($D16:$N16,"○"))</f>
        <v>1</v>
      </c>
      <c r="Q16" s="84">
        <f>IF(AND($E16="",$H16="",$N16=""),"",COUNTIF($D16:$N16,"△"))</f>
        <v>1</v>
      </c>
      <c r="R16" s="84">
        <f>IF(AND($E16="",$H16="",$N16=""),"",COUNTIF($D16:$N16,"●"))</f>
        <v>1</v>
      </c>
      <c r="S16" s="86">
        <f>IF(P16="","",(P16*3)+(Q16*1))</f>
        <v>4</v>
      </c>
      <c r="T16" s="86">
        <f>IF(P16="","",SUM(G17,D17,J17))</f>
        <v>2</v>
      </c>
      <c r="U16" s="86">
        <f>IF(P16="","",SUM(F17,I17,L17))</f>
        <v>3</v>
      </c>
      <c r="V16" s="86">
        <f>IF(P16="","",T16-U16)</f>
        <v>-1</v>
      </c>
      <c r="W16" s="69">
        <v>2</v>
      </c>
      <c r="X16" s="71">
        <f>IF(V16="","",$S16*100+$V16*10+T16)</f>
        <v>392</v>
      </c>
    </row>
    <row r="17" spans="1:34" ht="14.25" customHeight="1" thickBot="1">
      <c r="A17" s="75"/>
      <c r="B17" s="76"/>
      <c r="C17" s="77"/>
      <c r="D17" s="22">
        <v>1</v>
      </c>
      <c r="E17" s="23" t="s">
        <v>10</v>
      </c>
      <c r="F17" s="24">
        <v>0</v>
      </c>
      <c r="G17" s="22">
        <v>1</v>
      </c>
      <c r="H17" s="23" t="s">
        <v>10</v>
      </c>
      <c r="I17" s="24">
        <v>1</v>
      </c>
      <c r="J17" s="22">
        <v>0</v>
      </c>
      <c r="K17" s="23" t="s">
        <v>10</v>
      </c>
      <c r="L17" s="24">
        <v>2</v>
      </c>
      <c r="M17" s="80"/>
      <c r="N17" s="81"/>
      <c r="O17" s="81"/>
      <c r="P17" s="83"/>
      <c r="Q17" s="85"/>
      <c r="R17" s="85"/>
      <c r="S17" s="87"/>
      <c r="T17" s="87"/>
      <c r="U17" s="87"/>
      <c r="V17" s="87"/>
      <c r="W17" s="88"/>
      <c r="X17" s="71"/>
    </row>
    <row r="20" spans="1:34">
      <c r="A20" s="114" t="s">
        <v>97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34" ht="17.25" customHeight="1">
      <c r="A21" s="142" t="s">
        <v>44</v>
      </c>
      <c r="B21" s="142"/>
      <c r="C21" s="142"/>
      <c r="D21" s="142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34" ht="17.25" customHeight="1">
      <c r="A22" s="143"/>
      <c r="B22" s="144"/>
      <c r="C22" s="144"/>
      <c r="D22" s="145"/>
      <c r="E22" s="143" t="s">
        <v>100</v>
      </c>
      <c r="F22" s="144"/>
      <c r="G22" s="144"/>
      <c r="H22" s="145"/>
      <c r="I22" s="143" t="s">
        <v>93</v>
      </c>
      <c r="J22" s="144"/>
      <c r="K22" s="144"/>
      <c r="L22" s="145"/>
      <c r="M22" s="143" t="s">
        <v>101</v>
      </c>
      <c r="N22" s="144"/>
      <c r="O22" s="144"/>
      <c r="P22" s="145"/>
      <c r="Q22" s="143" t="s">
        <v>5</v>
      </c>
      <c r="R22" s="145"/>
      <c r="S22" s="169" t="s">
        <v>6</v>
      </c>
      <c r="T22" s="169"/>
      <c r="U22" s="169" t="s">
        <v>7</v>
      </c>
      <c r="V22" s="169"/>
      <c r="W22" s="169" t="s">
        <v>41</v>
      </c>
      <c r="X22" s="169"/>
      <c r="Y22" s="169" t="s">
        <v>9</v>
      </c>
      <c r="Z22" s="169"/>
      <c r="AA22" s="46"/>
      <c r="AB22" s="47"/>
      <c r="AG22" s="47"/>
      <c r="AH22" s="47"/>
    </row>
    <row r="23" spans="1:34" ht="17.25" customHeight="1">
      <c r="A23" s="143" t="s">
        <v>100</v>
      </c>
      <c r="B23" s="144"/>
      <c r="C23" s="144"/>
      <c r="D23" s="145"/>
      <c r="E23" s="170"/>
      <c r="F23" s="171"/>
      <c r="G23" s="171"/>
      <c r="H23" s="172"/>
      <c r="I23" s="173" t="s">
        <v>106</v>
      </c>
      <c r="J23" s="174"/>
      <c r="K23" s="174"/>
      <c r="L23" s="175"/>
      <c r="M23" s="173" t="s">
        <v>90</v>
      </c>
      <c r="N23" s="174"/>
      <c r="O23" s="174"/>
      <c r="P23" s="175"/>
      <c r="Q23" s="173" t="s">
        <v>108</v>
      </c>
      <c r="R23" s="175"/>
      <c r="S23" s="176" t="s">
        <v>48</v>
      </c>
      <c r="T23" s="176"/>
      <c r="U23" s="176" t="s">
        <v>110</v>
      </c>
      <c r="V23" s="176"/>
      <c r="W23" s="176" t="s">
        <v>111</v>
      </c>
      <c r="X23" s="176"/>
      <c r="Y23" s="176" t="s">
        <v>50</v>
      </c>
      <c r="Z23" s="176"/>
      <c r="AA23" s="46"/>
      <c r="AB23" s="47"/>
      <c r="AG23" s="47"/>
      <c r="AH23" s="47"/>
    </row>
    <row r="24" spans="1:34" ht="17.25" customHeight="1">
      <c r="A24" s="143" t="s">
        <v>93</v>
      </c>
      <c r="B24" s="144"/>
      <c r="C24" s="144"/>
      <c r="D24" s="145"/>
      <c r="E24" s="173" t="s">
        <v>57</v>
      </c>
      <c r="F24" s="174"/>
      <c r="G24" s="174"/>
      <c r="H24" s="175"/>
      <c r="I24" s="170"/>
      <c r="J24" s="171"/>
      <c r="K24" s="171"/>
      <c r="L24" s="172"/>
      <c r="M24" s="173" t="s">
        <v>107</v>
      </c>
      <c r="N24" s="174"/>
      <c r="O24" s="174"/>
      <c r="P24" s="175"/>
      <c r="Q24" s="173" t="s">
        <v>58</v>
      </c>
      <c r="R24" s="175"/>
      <c r="S24" s="176" t="s">
        <v>112</v>
      </c>
      <c r="T24" s="176"/>
      <c r="U24" s="176" t="s">
        <v>113</v>
      </c>
      <c r="V24" s="176"/>
      <c r="W24" s="176" t="s">
        <v>91</v>
      </c>
      <c r="X24" s="176"/>
      <c r="Y24" s="176" t="s">
        <v>48</v>
      </c>
      <c r="Z24" s="176"/>
      <c r="AA24" s="46"/>
      <c r="AB24" s="47"/>
      <c r="AG24" s="47"/>
      <c r="AH24" s="47"/>
    </row>
    <row r="25" spans="1:34" ht="17.25" customHeight="1">
      <c r="A25" s="143" t="s">
        <v>101</v>
      </c>
      <c r="B25" s="144"/>
      <c r="C25" s="144"/>
      <c r="D25" s="145"/>
      <c r="E25" s="173" t="s">
        <v>105</v>
      </c>
      <c r="F25" s="174"/>
      <c r="G25" s="174"/>
      <c r="H25" s="175"/>
      <c r="I25" s="173" t="s">
        <v>53</v>
      </c>
      <c r="J25" s="174"/>
      <c r="K25" s="174"/>
      <c r="L25" s="175"/>
      <c r="M25" s="170"/>
      <c r="N25" s="171"/>
      <c r="O25" s="171"/>
      <c r="P25" s="172"/>
      <c r="Q25" s="173" t="s">
        <v>109</v>
      </c>
      <c r="R25" s="175"/>
      <c r="S25" s="176" t="s">
        <v>48</v>
      </c>
      <c r="T25" s="176"/>
      <c r="U25" s="176" t="s">
        <v>114</v>
      </c>
      <c r="V25" s="176"/>
      <c r="W25" s="176" t="s">
        <v>115</v>
      </c>
      <c r="X25" s="176"/>
      <c r="Y25" s="176" t="s">
        <v>51</v>
      </c>
      <c r="Z25" s="176"/>
      <c r="AA25" s="46"/>
      <c r="AB25" s="47"/>
      <c r="AG25" s="47"/>
      <c r="AH25" s="47"/>
    </row>
    <row r="26" spans="1:34" ht="17.25" customHeight="1">
      <c r="A26" s="142" t="s">
        <v>60</v>
      </c>
      <c r="B26" s="142"/>
      <c r="C26" s="142"/>
      <c r="D26" s="14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9"/>
    </row>
    <row r="27" spans="1:34" ht="17.25" customHeight="1">
      <c r="A27" s="143"/>
      <c r="B27" s="144"/>
      <c r="C27" s="144"/>
      <c r="D27" s="145"/>
      <c r="E27" s="143" t="s">
        <v>102</v>
      </c>
      <c r="F27" s="144"/>
      <c r="G27" s="144"/>
      <c r="H27" s="145"/>
      <c r="I27" s="143" t="s">
        <v>103</v>
      </c>
      <c r="J27" s="144"/>
      <c r="K27" s="144"/>
      <c r="L27" s="145"/>
      <c r="M27" s="143" t="s">
        <v>104</v>
      </c>
      <c r="N27" s="144"/>
      <c r="O27" s="144"/>
      <c r="P27" s="145"/>
      <c r="Q27" s="177" t="s">
        <v>5</v>
      </c>
      <c r="R27" s="178"/>
      <c r="S27" s="179" t="s">
        <v>6</v>
      </c>
      <c r="T27" s="179"/>
      <c r="U27" s="179" t="s">
        <v>7</v>
      </c>
      <c r="V27" s="179"/>
      <c r="W27" s="179" t="s">
        <v>41</v>
      </c>
      <c r="X27" s="179"/>
      <c r="Y27" s="179" t="s">
        <v>9</v>
      </c>
      <c r="Z27" s="179"/>
      <c r="AA27" s="46"/>
      <c r="AB27" s="47"/>
      <c r="AC27" s="47"/>
      <c r="AD27" s="47"/>
      <c r="AE27" s="47"/>
      <c r="AF27" s="47"/>
      <c r="AG27" s="47"/>
      <c r="AH27" s="47"/>
    </row>
    <row r="28" spans="1:34" ht="17.25" customHeight="1">
      <c r="A28" s="143" t="s">
        <v>102</v>
      </c>
      <c r="B28" s="144"/>
      <c r="C28" s="144"/>
      <c r="D28" s="145"/>
      <c r="E28" s="170"/>
      <c r="F28" s="171"/>
      <c r="G28" s="171"/>
      <c r="H28" s="172"/>
      <c r="I28" s="173" t="s">
        <v>116</v>
      </c>
      <c r="J28" s="174"/>
      <c r="K28" s="174"/>
      <c r="L28" s="175"/>
      <c r="M28" s="173" t="s">
        <v>46</v>
      </c>
      <c r="N28" s="174"/>
      <c r="O28" s="174"/>
      <c r="P28" s="175"/>
      <c r="Q28" s="173" t="s">
        <v>58</v>
      </c>
      <c r="R28" s="175"/>
      <c r="S28" s="176" t="s">
        <v>50</v>
      </c>
      <c r="T28" s="176"/>
      <c r="U28" s="176" t="s">
        <v>52</v>
      </c>
      <c r="V28" s="176"/>
      <c r="W28" s="176" t="s">
        <v>47</v>
      </c>
      <c r="X28" s="176"/>
      <c r="Y28" s="176" t="s">
        <v>48</v>
      </c>
      <c r="Z28" s="176"/>
      <c r="AA28" s="46"/>
      <c r="AB28" s="47"/>
      <c r="AC28" s="47"/>
      <c r="AD28" s="47"/>
      <c r="AE28" s="47"/>
      <c r="AF28" s="47"/>
      <c r="AG28" s="47"/>
      <c r="AH28" s="47"/>
    </row>
    <row r="29" spans="1:34" ht="17.25" customHeight="1">
      <c r="A29" s="143" t="s">
        <v>103</v>
      </c>
      <c r="B29" s="144"/>
      <c r="C29" s="144"/>
      <c r="D29" s="145"/>
      <c r="E29" s="173" t="s">
        <v>49</v>
      </c>
      <c r="F29" s="174"/>
      <c r="G29" s="174"/>
      <c r="H29" s="175"/>
      <c r="I29" s="170"/>
      <c r="J29" s="171"/>
      <c r="K29" s="171"/>
      <c r="L29" s="172"/>
      <c r="M29" s="173" t="s">
        <v>106</v>
      </c>
      <c r="N29" s="174"/>
      <c r="O29" s="174"/>
      <c r="P29" s="175"/>
      <c r="Q29" s="173" t="s">
        <v>52</v>
      </c>
      <c r="R29" s="175"/>
      <c r="S29" s="176" t="s">
        <v>118</v>
      </c>
      <c r="T29" s="176"/>
      <c r="U29" s="176" t="s">
        <v>56</v>
      </c>
      <c r="V29" s="176"/>
      <c r="W29" s="176" t="s">
        <v>77</v>
      </c>
      <c r="X29" s="176"/>
      <c r="Y29" s="176" t="s">
        <v>50</v>
      </c>
      <c r="Z29" s="176"/>
      <c r="AA29" s="46"/>
      <c r="AB29" s="47"/>
      <c r="AC29" s="47"/>
      <c r="AD29" s="47"/>
      <c r="AE29" s="47"/>
      <c r="AF29" s="47"/>
      <c r="AG29" s="47"/>
      <c r="AH29" s="47"/>
    </row>
    <row r="30" spans="1:34" ht="17.25" customHeight="1">
      <c r="A30" s="143" t="s">
        <v>104</v>
      </c>
      <c r="B30" s="144"/>
      <c r="C30" s="144"/>
      <c r="D30" s="145"/>
      <c r="E30" s="173" t="s">
        <v>117</v>
      </c>
      <c r="F30" s="174"/>
      <c r="G30" s="174"/>
      <c r="H30" s="175"/>
      <c r="I30" s="173" t="s">
        <v>57</v>
      </c>
      <c r="J30" s="174"/>
      <c r="K30" s="174"/>
      <c r="L30" s="175"/>
      <c r="M30" s="170"/>
      <c r="N30" s="171"/>
      <c r="O30" s="171"/>
      <c r="P30" s="172"/>
      <c r="Q30" s="173" t="s">
        <v>50</v>
      </c>
      <c r="R30" s="175"/>
      <c r="S30" s="176" t="s">
        <v>50</v>
      </c>
      <c r="T30" s="176"/>
      <c r="U30" s="176" t="s">
        <v>48</v>
      </c>
      <c r="V30" s="176"/>
      <c r="W30" s="176" t="s">
        <v>119</v>
      </c>
      <c r="X30" s="176"/>
      <c r="Y30" s="176" t="s">
        <v>51</v>
      </c>
      <c r="Z30" s="176"/>
      <c r="AA30" s="46"/>
      <c r="AB30" s="47"/>
      <c r="AC30" s="47"/>
      <c r="AD30" s="47"/>
      <c r="AE30" s="47"/>
      <c r="AF30" s="47"/>
      <c r="AG30" s="47"/>
      <c r="AH30" s="47"/>
    </row>
    <row r="31" spans="1:34" s="47" customFormat="1" ht="17.25" customHeight="1">
      <c r="A31" s="53"/>
      <c r="B31" s="53"/>
      <c r="C31" s="53"/>
      <c r="D31" s="53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46"/>
    </row>
    <row r="32" spans="1:34" s="47" customFormat="1" ht="17.25" customHeight="1">
      <c r="A32" s="53"/>
      <c r="B32" s="182" t="s">
        <v>61</v>
      </c>
      <c r="C32" s="182"/>
      <c r="D32" s="182"/>
      <c r="E32" s="183" t="s">
        <v>14</v>
      </c>
      <c r="F32" s="183"/>
      <c r="G32" s="183"/>
      <c r="H32" s="51" t="s">
        <v>64</v>
      </c>
      <c r="I32" s="51" t="s">
        <v>62</v>
      </c>
      <c r="J32" s="51" t="s">
        <v>69</v>
      </c>
      <c r="K32" s="183" t="s">
        <v>98</v>
      </c>
      <c r="L32" s="183"/>
      <c r="M32" s="183"/>
      <c r="N32" s="51"/>
      <c r="O32" s="51"/>
      <c r="P32" s="182" t="s">
        <v>65</v>
      </c>
      <c r="Q32" s="182"/>
      <c r="R32" s="182"/>
      <c r="S32" s="183" t="s">
        <v>73</v>
      </c>
      <c r="T32" s="183"/>
      <c r="U32" s="51" t="s">
        <v>87</v>
      </c>
      <c r="V32" s="51" t="s">
        <v>62</v>
      </c>
      <c r="W32" s="51" t="s">
        <v>64</v>
      </c>
      <c r="X32" s="183" t="s">
        <v>121</v>
      </c>
      <c r="Y32" s="183"/>
      <c r="Z32" s="54"/>
    </row>
    <row r="33" spans="1:25">
      <c r="U33" s="55"/>
      <c r="V33" s="59"/>
      <c r="W33" s="55"/>
    </row>
    <row r="34" spans="1:25" ht="14.25">
      <c r="B34" s="182" t="s">
        <v>68</v>
      </c>
      <c r="C34" s="182"/>
      <c r="D34" s="182"/>
      <c r="E34" s="183" t="s">
        <v>122</v>
      </c>
      <c r="F34" s="183"/>
      <c r="G34" s="183"/>
      <c r="H34" s="51" t="s">
        <v>64</v>
      </c>
      <c r="I34" s="51" t="s">
        <v>62</v>
      </c>
      <c r="J34" s="51" t="s">
        <v>120</v>
      </c>
      <c r="K34" s="183" t="s">
        <v>123</v>
      </c>
      <c r="L34" s="183"/>
      <c r="M34" s="183"/>
      <c r="V34" s="59"/>
      <c r="W34" s="55"/>
    </row>
    <row r="35" spans="1:25">
      <c r="H35" s="55">
        <v>2</v>
      </c>
      <c r="I35" s="57" t="s">
        <v>67</v>
      </c>
      <c r="J35" s="55">
        <v>3</v>
      </c>
      <c r="Q35" s="58" t="s">
        <v>70</v>
      </c>
      <c r="R35" s="180" t="s">
        <v>123</v>
      </c>
      <c r="S35" s="181"/>
      <c r="T35" s="59" t="s">
        <v>71</v>
      </c>
      <c r="U35" s="180" t="s">
        <v>31</v>
      </c>
      <c r="V35" s="180"/>
      <c r="W35" s="59" t="s">
        <v>72</v>
      </c>
      <c r="X35" s="180" t="s">
        <v>66</v>
      </c>
      <c r="Y35" s="180"/>
    </row>
    <row r="37" spans="1:25">
      <c r="A37" s="114" t="s">
        <v>15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9" spans="1:25">
      <c r="A39" s="115" t="s">
        <v>0</v>
      </c>
      <c r="B39" s="116"/>
      <c r="C39" s="116"/>
      <c r="G39" s="29"/>
      <c r="H39" s="117" t="s">
        <v>1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1:25">
      <c r="A40" s="116"/>
      <c r="B40" s="116"/>
      <c r="C40" s="116"/>
    </row>
    <row r="41" spans="1:25" ht="14.25" thickBot="1"/>
    <row r="42" spans="1:25">
      <c r="A42" s="72"/>
      <c r="B42" s="73"/>
      <c r="C42" s="74"/>
      <c r="D42" s="118" t="str">
        <f>A44</f>
        <v>西白石</v>
      </c>
      <c r="E42" s="119"/>
      <c r="F42" s="120"/>
      <c r="G42" s="146" t="str">
        <f>A46</f>
        <v>アスルクラロ</v>
      </c>
      <c r="H42" s="147"/>
      <c r="I42" s="148"/>
      <c r="J42" s="124" t="str">
        <f>A48</f>
        <v>スポルティング</v>
      </c>
      <c r="K42" s="125"/>
      <c r="L42" s="126"/>
      <c r="M42" s="118" t="str">
        <f>A50</f>
        <v>前田北</v>
      </c>
      <c r="N42" s="119"/>
      <c r="O42" s="119"/>
      <c r="P42" s="136" t="s">
        <v>2</v>
      </c>
      <c r="Q42" s="138" t="s">
        <v>3</v>
      </c>
      <c r="R42" s="138" t="s">
        <v>4</v>
      </c>
      <c r="S42" s="138" t="s">
        <v>5</v>
      </c>
      <c r="T42" s="138" t="s">
        <v>6</v>
      </c>
      <c r="U42" s="138" t="s">
        <v>7</v>
      </c>
      <c r="V42" s="138" t="s">
        <v>8</v>
      </c>
      <c r="W42" s="140" t="s">
        <v>9</v>
      </c>
      <c r="X42" s="1"/>
    </row>
    <row r="43" spans="1:25" ht="14.25" thickBot="1">
      <c r="A43" s="75"/>
      <c r="B43" s="76"/>
      <c r="C43" s="77"/>
      <c r="D43" s="121"/>
      <c r="E43" s="122"/>
      <c r="F43" s="123"/>
      <c r="G43" s="149"/>
      <c r="H43" s="150"/>
      <c r="I43" s="151"/>
      <c r="J43" s="127"/>
      <c r="K43" s="128"/>
      <c r="L43" s="129"/>
      <c r="M43" s="121"/>
      <c r="N43" s="122"/>
      <c r="O43" s="122"/>
      <c r="P43" s="137"/>
      <c r="Q43" s="139"/>
      <c r="R43" s="139"/>
      <c r="S43" s="139"/>
      <c r="T43" s="139"/>
      <c r="U43" s="139"/>
      <c r="V43" s="139"/>
      <c r="W43" s="141"/>
      <c r="X43" s="1"/>
    </row>
    <row r="44" spans="1:25">
      <c r="A44" s="72" t="s">
        <v>12</v>
      </c>
      <c r="B44" s="73"/>
      <c r="C44" s="74"/>
      <c r="D44" s="106"/>
      <c r="E44" s="107"/>
      <c r="F44" s="108"/>
      <c r="G44" s="2"/>
      <c r="H44" s="3" t="str">
        <f>IF(G45="","",IF(G45=I45,"△",IF(G45&gt;=I45,"○","●")))</f>
        <v>○</v>
      </c>
      <c r="I44" s="4"/>
      <c r="J44" s="2"/>
      <c r="K44" s="3" t="str">
        <f>IF(J45="","",IF(J45=L45,"△",IF(J45&gt;=L45,"○","●")))</f>
        <v>●</v>
      </c>
      <c r="L44" s="5"/>
      <c r="M44" s="6"/>
      <c r="N44" s="3" t="str">
        <f>IF(M45="","",IF(M45=O45,"△",IF(M45&gt;=O45,"○","●")))</f>
        <v>●</v>
      </c>
      <c r="O44" s="26"/>
      <c r="P44" s="112">
        <f>IF(AND($H44="",$K44="",$N44=""),"",COUNTIF($D44:$N44,"○"))</f>
        <v>1</v>
      </c>
      <c r="Q44" s="113">
        <f>IF(AND($H44="",$K44="",$N44=""),"",COUNTIF($D44:$N44,"△"))</f>
        <v>0</v>
      </c>
      <c r="R44" s="113">
        <f>IF(AND($H44="",$K44="",$N44=""),"",COUNTIF($D44:$N44,"●"))</f>
        <v>2</v>
      </c>
      <c r="S44" s="113">
        <f>IF(P44="","",(P44*3)+(Q44*1))</f>
        <v>3</v>
      </c>
      <c r="T44" s="113">
        <f>IF(P44="","",SUM(G45,J45,M45))</f>
        <v>2</v>
      </c>
      <c r="U44" s="113">
        <f>IF(P44="","",SUM(I45,L45,O45))</f>
        <v>9</v>
      </c>
      <c r="V44" s="113">
        <f>IF(P44="","",T44-U44)</f>
        <v>-7</v>
      </c>
      <c r="W44" s="102">
        <f>IF(X44="","",RANK(X44,$X44:$X51,0))</f>
        <v>4</v>
      </c>
      <c r="X44" s="71">
        <f>IF(V44="","",$S44*100+$V44*10+T44)</f>
        <v>232</v>
      </c>
    </row>
    <row r="45" spans="1:25" ht="14.25" thickBot="1">
      <c r="A45" s="103"/>
      <c r="B45" s="104"/>
      <c r="C45" s="105"/>
      <c r="D45" s="109"/>
      <c r="E45" s="110"/>
      <c r="F45" s="111"/>
      <c r="G45" s="7">
        <f>IF(F47="","",F47)</f>
        <v>1</v>
      </c>
      <c r="H45" s="8" t="s">
        <v>10</v>
      </c>
      <c r="I45" s="9">
        <f>IF(D47="","",D47)</f>
        <v>0</v>
      </c>
      <c r="J45" s="7">
        <f>IF(F49="","",F49)</f>
        <v>0</v>
      </c>
      <c r="K45" s="8" t="s">
        <v>10</v>
      </c>
      <c r="L45" s="9">
        <f>IF(D49="","",D49)</f>
        <v>3</v>
      </c>
      <c r="M45" s="7">
        <f>IF(F51="","",F51)</f>
        <v>1</v>
      </c>
      <c r="N45" s="8" t="s">
        <v>10</v>
      </c>
      <c r="O45" s="8">
        <f>IF(D51="","",D51)</f>
        <v>6</v>
      </c>
      <c r="P45" s="99"/>
      <c r="Q45" s="100"/>
      <c r="R45" s="100"/>
      <c r="S45" s="100"/>
      <c r="T45" s="100"/>
      <c r="U45" s="100"/>
      <c r="V45" s="100"/>
      <c r="W45" s="70"/>
      <c r="X45" s="71"/>
    </row>
    <row r="46" spans="1:25">
      <c r="A46" s="152" t="s">
        <v>73</v>
      </c>
      <c r="B46" s="153"/>
      <c r="C46" s="154"/>
      <c r="D46" s="10"/>
      <c r="E46" s="11" t="str">
        <f>IF(D47="","",IF(D47=F47,"△",IF(D47&gt;=F47,"○","●")))</f>
        <v>●</v>
      </c>
      <c r="F46" s="12"/>
      <c r="G46" s="78"/>
      <c r="H46" s="79"/>
      <c r="I46" s="95"/>
      <c r="J46" s="6"/>
      <c r="K46" s="11" t="str">
        <f>IF(J47="","",IF(J47=L47,"△",IF(J47&gt;=L47,"○","●")))</f>
        <v>●</v>
      </c>
      <c r="L46" s="13"/>
      <c r="M46" s="6"/>
      <c r="N46" s="11" t="str">
        <f>IF(M47="","",IF(M47=O47,"△",IF(M47&gt;=O47,"○","●")))</f>
        <v>○</v>
      </c>
      <c r="O46" s="27"/>
      <c r="P46" s="82">
        <f>IF(AND($E46="",$K46="",$N46=""),"",COUNTIF($D46:$N46,"○"))</f>
        <v>1</v>
      </c>
      <c r="Q46" s="84">
        <f>IF(AND($E46="",$K46="",$N46=""),"",COUNTIF($D46:$N46,"△"))</f>
        <v>0</v>
      </c>
      <c r="R46" s="84">
        <f>IF(AND($E46="",$K46="",$N46=""),"",COUNTIF($D46:$N46,"●"))</f>
        <v>2</v>
      </c>
      <c r="S46" s="86">
        <f>IF(P46="","",(P46*3)+(Q46*1))</f>
        <v>3</v>
      </c>
      <c r="T46" s="86">
        <f>IF(P46="","",SUM(D47,J47,M47))</f>
        <v>5</v>
      </c>
      <c r="U46" s="86">
        <f>IF(P46="","",SUM(F47,L47,O47))</f>
        <v>5</v>
      </c>
      <c r="V46" s="86">
        <f>IF(P46="","",T46-U46)</f>
        <v>0</v>
      </c>
      <c r="W46" s="69">
        <f>IF(X46="","",RANK(X46,$X44:$X51,0))</f>
        <v>2</v>
      </c>
      <c r="X46" s="71">
        <f>IF(V46="","",$S46*100+$V46*10+T46)</f>
        <v>305</v>
      </c>
    </row>
    <row r="47" spans="1:25" ht="14.25" thickBot="1">
      <c r="A47" s="155"/>
      <c r="B47" s="156"/>
      <c r="C47" s="157"/>
      <c r="D47" s="14">
        <v>0</v>
      </c>
      <c r="E47" s="15" t="s">
        <v>10</v>
      </c>
      <c r="F47" s="16">
        <v>1</v>
      </c>
      <c r="G47" s="96"/>
      <c r="H47" s="97"/>
      <c r="I47" s="98"/>
      <c r="J47" s="17">
        <f>IF(I49="","",I49)</f>
        <v>0</v>
      </c>
      <c r="K47" s="18" t="s">
        <v>10</v>
      </c>
      <c r="L47" s="19">
        <f>IF(G49="","",G49)</f>
        <v>4</v>
      </c>
      <c r="M47" s="17">
        <f>IF(I51="","",I51)</f>
        <v>5</v>
      </c>
      <c r="N47" s="18" t="s">
        <v>10</v>
      </c>
      <c r="O47" s="18">
        <f>IF(G51="","",G51)</f>
        <v>0</v>
      </c>
      <c r="P47" s="99"/>
      <c r="Q47" s="100"/>
      <c r="R47" s="100"/>
      <c r="S47" s="101"/>
      <c r="T47" s="101"/>
      <c r="U47" s="101"/>
      <c r="V47" s="101"/>
      <c r="W47" s="70"/>
      <c r="X47" s="71"/>
    </row>
    <row r="48" spans="1:25">
      <c r="A48" s="89" t="s">
        <v>124</v>
      </c>
      <c r="B48" s="90"/>
      <c r="C48" s="91"/>
      <c r="D48" s="10"/>
      <c r="E48" s="11" t="str">
        <f>IF(D49="","",IF(D49=F49,"△",IF(D49&gt;=F49,"○","●")))</f>
        <v>○</v>
      </c>
      <c r="F48" s="12"/>
      <c r="G48" s="11"/>
      <c r="H48" s="11" t="str">
        <f>IF(G49="","",IF(G49=I49,"△",IF(G49&gt;=I49,"○","●")))</f>
        <v>○</v>
      </c>
      <c r="I48" s="12"/>
      <c r="J48" s="78"/>
      <c r="K48" s="79"/>
      <c r="L48" s="95"/>
      <c r="M48" s="6"/>
      <c r="N48" s="11" t="str">
        <f>IF(M49="","",IF(M49=O49,"△",IF(M49&gt;=O49,"○","●")))</f>
        <v>○</v>
      </c>
      <c r="O48" s="27"/>
      <c r="P48" s="82">
        <f>IF(AND($E48="",$H48="",$N48=""),"",COUNTIF($D48:$N48,"○"))</f>
        <v>3</v>
      </c>
      <c r="Q48" s="84">
        <f>IF(AND($E48="",$H48="",$N48=""),"",COUNTIF($D48:$N48,"△"))</f>
        <v>0</v>
      </c>
      <c r="R48" s="84">
        <f>IF(AND($E48="",$H48="",$N48=""),"",COUNTIF($D48:$N48,"●"))</f>
        <v>0</v>
      </c>
      <c r="S48" s="86">
        <f>IF(P48="","",(P48*3)+(Q48*1))</f>
        <v>9</v>
      </c>
      <c r="T48" s="86">
        <f>IF(P48="","",SUM(G49,D49,M49))</f>
        <v>11</v>
      </c>
      <c r="U48" s="86">
        <f>IF(P48="","",SUM(F49,I49,O49))</f>
        <v>0</v>
      </c>
      <c r="V48" s="86">
        <f>IF(P48="","",T48-U48)</f>
        <v>11</v>
      </c>
      <c r="W48" s="69">
        <f>IF(X48="","",RANK(X48,$X44:$X51,0))</f>
        <v>1</v>
      </c>
      <c r="X48" s="71">
        <f>IF(V48="","",$S48*100+$V48*10+T48)</f>
        <v>1021</v>
      </c>
    </row>
    <row r="49" spans="1:24" ht="14.25" thickBot="1">
      <c r="A49" s="92"/>
      <c r="B49" s="93"/>
      <c r="C49" s="94"/>
      <c r="D49" s="14">
        <v>3</v>
      </c>
      <c r="E49" s="15" t="s">
        <v>10</v>
      </c>
      <c r="F49" s="16">
        <v>0</v>
      </c>
      <c r="G49" s="14">
        <v>4</v>
      </c>
      <c r="H49" s="15" t="s">
        <v>10</v>
      </c>
      <c r="I49" s="16">
        <v>0</v>
      </c>
      <c r="J49" s="96"/>
      <c r="K49" s="97"/>
      <c r="L49" s="98"/>
      <c r="M49" s="17">
        <f>IF(L51="","",L51)</f>
        <v>4</v>
      </c>
      <c r="N49" s="18" t="s">
        <v>10</v>
      </c>
      <c r="O49" s="18">
        <f>IF(J51="","",J51)</f>
        <v>0</v>
      </c>
      <c r="P49" s="99"/>
      <c r="Q49" s="100"/>
      <c r="R49" s="100"/>
      <c r="S49" s="101"/>
      <c r="T49" s="101"/>
      <c r="U49" s="101"/>
      <c r="V49" s="101"/>
      <c r="W49" s="70"/>
      <c r="X49" s="71"/>
    </row>
    <row r="50" spans="1:24">
      <c r="A50" s="72" t="s">
        <v>18</v>
      </c>
      <c r="B50" s="73"/>
      <c r="C50" s="74"/>
      <c r="D50" s="25"/>
      <c r="E50" s="20" t="str">
        <f>IF(D51="","",IF(D51=F51,"△",IF(D51&gt;=F51,"○","●")))</f>
        <v>○</v>
      </c>
      <c r="F50" s="21"/>
      <c r="G50" s="20"/>
      <c r="H50" s="20" t="str">
        <f>IF(G51="","",IF(G51=I51,"△",IF(G51&gt;=I51,"○","●")))</f>
        <v>●</v>
      </c>
      <c r="I50" s="21"/>
      <c r="J50" s="20"/>
      <c r="K50" s="20" t="str">
        <f>IF(J51="","",IF(J51=L51,"△",IF(J51&gt;=L51,"○","●")))</f>
        <v>●</v>
      </c>
      <c r="L50" s="21"/>
      <c r="M50" s="78"/>
      <c r="N50" s="79"/>
      <c r="O50" s="79"/>
      <c r="P50" s="82">
        <f>IF(AND($E50="",$H50="",$N50=""),"",COUNTIF($D50:$N50,"○"))</f>
        <v>1</v>
      </c>
      <c r="Q50" s="84">
        <f>IF(AND($E50="",$H50="",$N50=""),"",COUNTIF($D50:$N50,"△"))</f>
        <v>0</v>
      </c>
      <c r="R50" s="84">
        <f>IF(AND($E50="",$H50="",$N50=""),"",COUNTIF($D50:$N50,"●"))</f>
        <v>2</v>
      </c>
      <c r="S50" s="86">
        <f>IF(P50="","",(P50*3)+(Q50*1))</f>
        <v>3</v>
      </c>
      <c r="T50" s="86">
        <f>IF(P50="","",SUM(G51,D51,J51))</f>
        <v>6</v>
      </c>
      <c r="U50" s="86">
        <f>IF(P50="","",SUM(F51,I51,L51))</f>
        <v>10</v>
      </c>
      <c r="V50" s="86">
        <f>IF(P50="","",T50-U50)</f>
        <v>-4</v>
      </c>
      <c r="W50" s="69">
        <v>3</v>
      </c>
      <c r="X50" s="71">
        <f>IF(V50="","",$S50*100+$V50*10+T50)</f>
        <v>266</v>
      </c>
    </row>
    <row r="51" spans="1:24" ht="14.25" thickBot="1">
      <c r="A51" s="75"/>
      <c r="B51" s="76"/>
      <c r="C51" s="77"/>
      <c r="D51" s="22">
        <v>6</v>
      </c>
      <c r="E51" s="23" t="s">
        <v>10</v>
      </c>
      <c r="F51" s="24">
        <v>1</v>
      </c>
      <c r="G51" s="22">
        <v>0</v>
      </c>
      <c r="H51" s="23" t="s">
        <v>10</v>
      </c>
      <c r="I51" s="24">
        <v>5</v>
      </c>
      <c r="J51" s="22">
        <v>0</v>
      </c>
      <c r="K51" s="23" t="s">
        <v>10</v>
      </c>
      <c r="L51" s="24">
        <v>4</v>
      </c>
      <c r="M51" s="80"/>
      <c r="N51" s="81"/>
      <c r="O51" s="81"/>
      <c r="P51" s="83"/>
      <c r="Q51" s="85"/>
      <c r="R51" s="85"/>
      <c r="S51" s="87"/>
      <c r="T51" s="87"/>
      <c r="U51" s="87"/>
      <c r="V51" s="87"/>
      <c r="W51" s="88"/>
      <c r="X51" s="71"/>
    </row>
    <row r="54" spans="1:24">
      <c r="A54" s="114" t="s">
        <v>16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6" spans="1:24">
      <c r="A56" s="115" t="s">
        <v>0</v>
      </c>
      <c r="B56" s="116"/>
      <c r="C56" s="116"/>
      <c r="G56" s="29"/>
      <c r="H56" s="117" t="s">
        <v>1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>
      <c r="A57" s="116"/>
      <c r="B57" s="116"/>
      <c r="C57" s="116"/>
    </row>
    <row r="58" spans="1:24" ht="14.25" thickBot="1"/>
    <row r="59" spans="1:24">
      <c r="A59" s="72"/>
      <c r="B59" s="73"/>
      <c r="C59" s="74"/>
      <c r="D59" s="118" t="str">
        <f>A61</f>
        <v>西白石</v>
      </c>
      <c r="E59" s="119"/>
      <c r="F59" s="120"/>
      <c r="G59" s="124" t="str">
        <f>A63</f>
        <v>スポルティング</v>
      </c>
      <c r="H59" s="125"/>
      <c r="I59" s="126"/>
      <c r="J59" s="130" t="str">
        <f>A65</f>
        <v>大麻ジュニア</v>
      </c>
      <c r="K59" s="131"/>
      <c r="L59" s="132"/>
      <c r="M59" s="118" t="str">
        <f>A67</f>
        <v>前田北</v>
      </c>
      <c r="N59" s="119"/>
      <c r="O59" s="119"/>
      <c r="P59" s="136" t="s">
        <v>2</v>
      </c>
      <c r="Q59" s="138" t="s">
        <v>3</v>
      </c>
      <c r="R59" s="138" t="s">
        <v>4</v>
      </c>
      <c r="S59" s="138" t="s">
        <v>5</v>
      </c>
      <c r="T59" s="138" t="s">
        <v>6</v>
      </c>
      <c r="U59" s="138" t="s">
        <v>7</v>
      </c>
      <c r="V59" s="138" t="s">
        <v>8</v>
      </c>
      <c r="W59" s="140" t="s">
        <v>9</v>
      </c>
      <c r="X59" s="1"/>
    </row>
    <row r="60" spans="1:24" ht="14.25" thickBot="1">
      <c r="A60" s="75"/>
      <c r="B60" s="76"/>
      <c r="C60" s="77"/>
      <c r="D60" s="121"/>
      <c r="E60" s="122"/>
      <c r="F60" s="123"/>
      <c r="G60" s="127"/>
      <c r="H60" s="128"/>
      <c r="I60" s="129"/>
      <c r="J60" s="133"/>
      <c r="K60" s="134"/>
      <c r="L60" s="135"/>
      <c r="M60" s="121"/>
      <c r="N60" s="122"/>
      <c r="O60" s="122"/>
      <c r="P60" s="137"/>
      <c r="Q60" s="139"/>
      <c r="R60" s="139"/>
      <c r="S60" s="139"/>
      <c r="T60" s="139"/>
      <c r="U60" s="139"/>
      <c r="V60" s="139"/>
      <c r="W60" s="141"/>
      <c r="X60" s="1"/>
    </row>
    <row r="61" spans="1:24">
      <c r="A61" s="72" t="s">
        <v>12</v>
      </c>
      <c r="B61" s="73"/>
      <c r="C61" s="74"/>
      <c r="D61" s="106"/>
      <c r="E61" s="107"/>
      <c r="F61" s="108"/>
      <c r="G61" s="2"/>
      <c r="H61" s="3" t="str">
        <f>IF(G62="","",IF(G62=I62,"△",IF(G62&gt;=I62,"○","●")))</f>
        <v>●</v>
      </c>
      <c r="I61" s="4"/>
      <c r="J61" s="2"/>
      <c r="K61" s="3" t="str">
        <f>IF(J62="","",IF(J62=L62,"△",IF(J62&gt;=L62,"○","●")))</f>
        <v>△</v>
      </c>
      <c r="L61" s="5"/>
      <c r="M61" s="6"/>
      <c r="N61" s="3" t="str">
        <f>IF(M62="","",IF(M62=O62,"△",IF(M62&gt;=O62,"○","●")))</f>
        <v>△</v>
      </c>
      <c r="O61" s="26"/>
      <c r="P61" s="112">
        <f>IF(AND($H61="",$K61="",$N61=""),"",COUNTIF($D61:$N61,"○"))</f>
        <v>0</v>
      </c>
      <c r="Q61" s="113">
        <f>IF(AND($H61="",$K61="",$N61=""),"",COUNTIF($D61:$N61,"△"))</f>
        <v>2</v>
      </c>
      <c r="R61" s="113">
        <f>IF(AND($H61="",$K61="",$N61=""),"",COUNTIF($D61:$N61,"●"))</f>
        <v>1</v>
      </c>
      <c r="S61" s="113">
        <f>IF(P61="","",(P61*3)+(Q61*1))</f>
        <v>2</v>
      </c>
      <c r="T61" s="113">
        <f>IF(P61="","",SUM(G62,J62,M62))</f>
        <v>7</v>
      </c>
      <c r="U61" s="113">
        <f>IF(P61="","",SUM(I62,L62,O62))</f>
        <v>8</v>
      </c>
      <c r="V61" s="113">
        <f>IF(P61="","",T61-U61)</f>
        <v>-1</v>
      </c>
      <c r="W61" s="102">
        <f>IF(X61="","",RANK(X61,$X61:$X68,0))</f>
        <v>3</v>
      </c>
      <c r="X61" s="71">
        <f>IF(V61="","",$S61*100+$V61*10+T61)</f>
        <v>197</v>
      </c>
    </row>
    <row r="62" spans="1:24" ht="14.25" thickBot="1">
      <c r="A62" s="103"/>
      <c r="B62" s="104"/>
      <c r="C62" s="105"/>
      <c r="D62" s="109"/>
      <c r="E62" s="110"/>
      <c r="F62" s="111"/>
      <c r="G62" s="7">
        <f>IF(F64="","",F64)</f>
        <v>1</v>
      </c>
      <c r="H62" s="8" t="s">
        <v>10</v>
      </c>
      <c r="I62" s="9">
        <f>IF(D64="","",D64)</f>
        <v>2</v>
      </c>
      <c r="J62" s="7">
        <f>IF(F66="","",F66)</f>
        <v>2</v>
      </c>
      <c r="K62" s="8" t="s">
        <v>10</v>
      </c>
      <c r="L62" s="9">
        <f>IF(D66="","",D66)</f>
        <v>2</v>
      </c>
      <c r="M62" s="7">
        <f>IF(F68="","",F68)</f>
        <v>4</v>
      </c>
      <c r="N62" s="8" t="s">
        <v>10</v>
      </c>
      <c r="O62" s="8">
        <f>IF(D68="","",D68)</f>
        <v>4</v>
      </c>
      <c r="P62" s="99"/>
      <c r="Q62" s="100"/>
      <c r="R62" s="100"/>
      <c r="S62" s="100"/>
      <c r="T62" s="100"/>
      <c r="U62" s="100"/>
      <c r="V62" s="100"/>
      <c r="W62" s="70"/>
      <c r="X62" s="71"/>
    </row>
    <row r="63" spans="1:24">
      <c r="A63" s="89" t="s">
        <v>124</v>
      </c>
      <c r="B63" s="90"/>
      <c r="C63" s="91"/>
      <c r="D63" s="10"/>
      <c r="E63" s="11" t="str">
        <f>IF(D64="","",IF(D64=F64,"△",IF(D64&gt;=F64,"○","●")))</f>
        <v>○</v>
      </c>
      <c r="F63" s="12"/>
      <c r="G63" s="78"/>
      <c r="H63" s="79"/>
      <c r="I63" s="95"/>
      <c r="J63" s="6"/>
      <c r="K63" s="11" t="str">
        <f>IF(J64="","",IF(J64=L64,"△",IF(J64&gt;=L64,"○","●")))</f>
        <v>○</v>
      </c>
      <c r="L63" s="13"/>
      <c r="M63" s="6"/>
      <c r="N63" s="11" t="str">
        <f>IF(M64="","",IF(M64=O64,"△",IF(M64&gt;=O64,"○","●")))</f>
        <v>△</v>
      </c>
      <c r="O63" s="27"/>
      <c r="P63" s="82">
        <f>IF(AND($E63="",$K63="",$N63=""),"",COUNTIF($D63:$N63,"○"))</f>
        <v>2</v>
      </c>
      <c r="Q63" s="84">
        <f>IF(AND($E63="",$K63="",$N63=""),"",COUNTIF($D63:$N63,"△"))</f>
        <v>1</v>
      </c>
      <c r="R63" s="84">
        <f>IF(AND($E63="",$K63="",$N63=""),"",COUNTIF($D63:$N63,"●"))</f>
        <v>0</v>
      </c>
      <c r="S63" s="86">
        <f>IF(P63="","",(P63*3)+(Q63*1))</f>
        <v>7</v>
      </c>
      <c r="T63" s="86">
        <f>IF(P63="","",SUM(D64,J64,M64))</f>
        <v>6</v>
      </c>
      <c r="U63" s="86">
        <f>IF(P63="","",SUM(F64,L64,O64))</f>
        <v>2</v>
      </c>
      <c r="V63" s="86">
        <f>IF(P63="","",T63-U63)</f>
        <v>4</v>
      </c>
      <c r="W63" s="69">
        <f>IF(X63="","",RANK(X63,$X61:$X68,0))</f>
        <v>1</v>
      </c>
      <c r="X63" s="71">
        <f>IF(V63="","",$S63*100+$V63*10+T63)</f>
        <v>746</v>
      </c>
    </row>
    <row r="64" spans="1:24" ht="14.25" thickBot="1">
      <c r="A64" s="92"/>
      <c r="B64" s="93"/>
      <c r="C64" s="94"/>
      <c r="D64" s="14">
        <v>2</v>
      </c>
      <c r="E64" s="15" t="s">
        <v>10</v>
      </c>
      <c r="F64" s="16">
        <v>1</v>
      </c>
      <c r="G64" s="96"/>
      <c r="H64" s="97"/>
      <c r="I64" s="98"/>
      <c r="J64" s="17">
        <f>IF(I66="","",I66)</f>
        <v>3</v>
      </c>
      <c r="K64" s="18" t="s">
        <v>10</v>
      </c>
      <c r="L64" s="19">
        <f>IF(G66="","",G66)</f>
        <v>0</v>
      </c>
      <c r="M64" s="17">
        <f>IF(I68="","",I68)</f>
        <v>1</v>
      </c>
      <c r="N64" s="18" t="s">
        <v>10</v>
      </c>
      <c r="O64" s="18">
        <f>IF(G68="","",G68)</f>
        <v>1</v>
      </c>
      <c r="P64" s="99"/>
      <c r="Q64" s="100"/>
      <c r="R64" s="100"/>
      <c r="S64" s="101"/>
      <c r="T64" s="101"/>
      <c r="U64" s="101"/>
      <c r="V64" s="101"/>
      <c r="W64" s="70"/>
      <c r="X64" s="71"/>
    </row>
    <row r="65" spans="1:26">
      <c r="A65" s="89" t="s">
        <v>36</v>
      </c>
      <c r="B65" s="90"/>
      <c r="C65" s="91"/>
      <c r="D65" s="10"/>
      <c r="E65" s="11" t="str">
        <f>IF(D66="","",IF(D66=F66,"△",IF(D66&gt;=F66,"○","●")))</f>
        <v>△</v>
      </c>
      <c r="F65" s="12"/>
      <c r="G65" s="11"/>
      <c r="H65" s="11" t="str">
        <f>IF(G66="","",IF(G66=I66,"△",IF(G66&gt;=I66,"○","●")))</f>
        <v>●</v>
      </c>
      <c r="I65" s="12"/>
      <c r="J65" s="78"/>
      <c r="K65" s="79"/>
      <c r="L65" s="95"/>
      <c r="M65" s="6"/>
      <c r="N65" s="11" t="str">
        <f>IF(M66="","",IF(M66=O66,"△",IF(M66&gt;=O66,"○","●")))</f>
        <v>●</v>
      </c>
      <c r="O65" s="27"/>
      <c r="P65" s="82">
        <f>IF(AND($E65="",$H65="",$N65=""),"",COUNTIF($D65:$N65,"○"))</f>
        <v>0</v>
      </c>
      <c r="Q65" s="84">
        <f>IF(AND($E65="",$H65="",$N65=""),"",COUNTIF($D65:$N65,"△"))</f>
        <v>1</v>
      </c>
      <c r="R65" s="84">
        <f>IF(AND($E65="",$H65="",$N65=""),"",COUNTIF($D65:$N65,"●"))</f>
        <v>2</v>
      </c>
      <c r="S65" s="86">
        <f>IF(P65="","",(P65*3)+(Q65*1))</f>
        <v>1</v>
      </c>
      <c r="T65" s="86">
        <f>IF(P65="","",SUM(G66,D66,M66))</f>
        <v>2</v>
      </c>
      <c r="U65" s="86">
        <f>IF(P65="","",SUM(F66,I66,O66))</f>
        <v>9</v>
      </c>
      <c r="V65" s="86">
        <f>IF(P65="","",T65-U65)</f>
        <v>-7</v>
      </c>
      <c r="W65" s="69">
        <f>IF(X65="","",RANK(X65,$X61:$X68,0))</f>
        <v>4</v>
      </c>
      <c r="X65" s="71">
        <f>IF(V65="","",$S65*100+$V65*10+T65)</f>
        <v>32</v>
      </c>
    </row>
    <row r="66" spans="1:26" ht="14.25" thickBot="1">
      <c r="A66" s="92"/>
      <c r="B66" s="93"/>
      <c r="C66" s="94"/>
      <c r="D66" s="14">
        <v>2</v>
      </c>
      <c r="E66" s="15" t="s">
        <v>10</v>
      </c>
      <c r="F66" s="16">
        <v>2</v>
      </c>
      <c r="G66" s="14">
        <v>0</v>
      </c>
      <c r="H66" s="15" t="s">
        <v>10</v>
      </c>
      <c r="I66" s="16">
        <v>3</v>
      </c>
      <c r="J66" s="96"/>
      <c r="K66" s="97"/>
      <c r="L66" s="98"/>
      <c r="M66" s="17">
        <f>IF(L68="","",L68)</f>
        <v>0</v>
      </c>
      <c r="N66" s="18" t="s">
        <v>10</v>
      </c>
      <c r="O66" s="18">
        <f>IF(J68="","",J68)</f>
        <v>4</v>
      </c>
      <c r="P66" s="99"/>
      <c r="Q66" s="100"/>
      <c r="R66" s="100"/>
      <c r="S66" s="101"/>
      <c r="T66" s="101"/>
      <c r="U66" s="101"/>
      <c r="V66" s="101"/>
      <c r="W66" s="70"/>
      <c r="X66" s="71"/>
    </row>
    <row r="67" spans="1:26">
      <c r="A67" s="72" t="s">
        <v>18</v>
      </c>
      <c r="B67" s="73"/>
      <c r="C67" s="74"/>
      <c r="D67" s="25"/>
      <c r="E67" s="20" t="str">
        <f>IF(D68="","",IF(D68=F68,"△",IF(D68&gt;=F68,"○","●")))</f>
        <v>△</v>
      </c>
      <c r="F67" s="21"/>
      <c r="G67" s="20"/>
      <c r="H67" s="20" t="str">
        <f>IF(G68="","",IF(G68=I68,"△",IF(G68&gt;=I68,"○","●")))</f>
        <v>△</v>
      </c>
      <c r="I67" s="21"/>
      <c r="J67" s="20"/>
      <c r="K67" s="20" t="str">
        <f>IF(J68="","",IF(J68=L68,"△",IF(J68&gt;=L68,"○","●")))</f>
        <v>○</v>
      </c>
      <c r="L67" s="21"/>
      <c r="M67" s="78"/>
      <c r="N67" s="79"/>
      <c r="O67" s="79"/>
      <c r="P67" s="82">
        <f>IF(AND($E67="",$H67="",$N67=""),"",COUNTIF($D67:$N67,"○"))</f>
        <v>1</v>
      </c>
      <c r="Q67" s="84">
        <f>IF(AND($E67="",$H67="",$N67=""),"",COUNTIF($D67:$N67,"△"))</f>
        <v>2</v>
      </c>
      <c r="R67" s="84">
        <f>IF(AND($E67="",$H67="",$N67=""),"",COUNTIF($D67:$N67,"●"))</f>
        <v>0</v>
      </c>
      <c r="S67" s="86">
        <f>IF(P67="","",(P67*3)+(Q67*1))</f>
        <v>5</v>
      </c>
      <c r="T67" s="86">
        <f>IF(P67="","",SUM(G68,D68,J68))</f>
        <v>9</v>
      </c>
      <c r="U67" s="86">
        <f>IF(P67="","",SUM(F68,I68,L68))</f>
        <v>5</v>
      </c>
      <c r="V67" s="86">
        <f>IF(P67="","",T67-U67)</f>
        <v>4</v>
      </c>
      <c r="W67" s="69">
        <v>2</v>
      </c>
      <c r="X67" s="71">
        <f>IF(V67="","",$S67*100+$V67*10+T67)</f>
        <v>549</v>
      </c>
    </row>
    <row r="68" spans="1:26" ht="14.25" thickBot="1">
      <c r="A68" s="75"/>
      <c r="B68" s="76"/>
      <c r="C68" s="77"/>
      <c r="D68" s="22">
        <v>4</v>
      </c>
      <c r="E68" s="23" t="s">
        <v>10</v>
      </c>
      <c r="F68" s="24">
        <v>4</v>
      </c>
      <c r="G68" s="22">
        <v>1</v>
      </c>
      <c r="H68" s="23" t="s">
        <v>10</v>
      </c>
      <c r="I68" s="24">
        <v>1</v>
      </c>
      <c r="J68" s="22">
        <v>4</v>
      </c>
      <c r="K68" s="23" t="s">
        <v>10</v>
      </c>
      <c r="L68" s="24">
        <v>0</v>
      </c>
      <c r="M68" s="80"/>
      <c r="N68" s="81"/>
      <c r="O68" s="81"/>
      <c r="P68" s="83"/>
      <c r="Q68" s="85"/>
      <c r="R68" s="85"/>
      <c r="S68" s="87"/>
      <c r="T68" s="87"/>
      <c r="U68" s="87"/>
      <c r="V68" s="87"/>
      <c r="W68" s="88"/>
      <c r="X68" s="71"/>
    </row>
    <row r="69" spans="1:26" ht="14.25">
      <c r="A69" s="41"/>
      <c r="B69" s="4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42"/>
      <c r="N69" s="42"/>
      <c r="O69" s="42"/>
      <c r="P69" s="43"/>
      <c r="Q69" s="43"/>
      <c r="R69" s="43"/>
      <c r="S69" s="44"/>
      <c r="T69" s="44"/>
      <c r="U69" s="44"/>
      <c r="V69" s="44"/>
      <c r="W69" s="44"/>
      <c r="X69" s="45"/>
    </row>
    <row r="70" spans="1:26" ht="14.25">
      <c r="A70" s="41"/>
      <c r="B70" s="41"/>
      <c r="C70" s="41"/>
      <c r="D70" s="31"/>
      <c r="E70" s="31"/>
      <c r="F70" s="31"/>
      <c r="G70" s="31"/>
      <c r="H70" s="31"/>
      <c r="I70" s="31"/>
      <c r="J70" s="31"/>
      <c r="K70" s="31"/>
      <c r="L70" s="31"/>
      <c r="M70" s="42"/>
      <c r="N70" s="42"/>
      <c r="O70" s="42"/>
      <c r="P70" s="43"/>
      <c r="Q70" s="43"/>
      <c r="R70" s="43"/>
      <c r="S70" s="44"/>
      <c r="T70" s="44"/>
      <c r="U70" s="44"/>
      <c r="V70" s="44"/>
      <c r="W70" s="44"/>
      <c r="X70" s="45"/>
    </row>
    <row r="71" spans="1:26">
      <c r="A71" s="114" t="s">
        <v>16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6" ht="14.25" thickBot="1"/>
    <row r="73" spans="1:26">
      <c r="A73" s="72"/>
      <c r="B73" s="73"/>
      <c r="C73" s="74"/>
      <c r="D73" s="118" t="str">
        <f>A75</f>
        <v>西白石</v>
      </c>
      <c r="E73" s="119"/>
      <c r="F73" s="120"/>
      <c r="G73" s="118" t="str">
        <f>A77</f>
        <v>DENOVA</v>
      </c>
      <c r="H73" s="119"/>
      <c r="I73" s="120"/>
      <c r="J73" s="118" t="str">
        <f>A79</f>
        <v>手稲鉄北</v>
      </c>
      <c r="K73" s="119"/>
      <c r="L73" s="120"/>
      <c r="M73" s="130" t="str">
        <f>A81</f>
        <v>大麻ジュニア</v>
      </c>
      <c r="N73" s="131"/>
      <c r="O73" s="131"/>
      <c r="P73" s="118" t="str">
        <f>A83</f>
        <v>北野台</v>
      </c>
      <c r="Q73" s="119"/>
      <c r="R73" s="119"/>
      <c r="S73" s="136" t="s">
        <v>2</v>
      </c>
      <c r="T73" s="138" t="s">
        <v>3</v>
      </c>
      <c r="U73" s="138" t="s">
        <v>4</v>
      </c>
      <c r="V73" s="138" t="s">
        <v>5</v>
      </c>
      <c r="W73" s="138" t="s">
        <v>6</v>
      </c>
      <c r="X73" s="138" t="s">
        <v>7</v>
      </c>
      <c r="Y73" s="138" t="s">
        <v>8</v>
      </c>
      <c r="Z73" s="140" t="s">
        <v>9</v>
      </c>
    </row>
    <row r="74" spans="1:26" ht="14.25" thickBot="1">
      <c r="A74" s="75"/>
      <c r="B74" s="76"/>
      <c r="C74" s="77"/>
      <c r="D74" s="121"/>
      <c r="E74" s="122"/>
      <c r="F74" s="123"/>
      <c r="G74" s="121"/>
      <c r="H74" s="122"/>
      <c r="I74" s="123"/>
      <c r="J74" s="121"/>
      <c r="K74" s="122"/>
      <c r="L74" s="123"/>
      <c r="M74" s="133"/>
      <c r="N74" s="134"/>
      <c r="O74" s="134"/>
      <c r="P74" s="121"/>
      <c r="Q74" s="122"/>
      <c r="R74" s="122"/>
      <c r="S74" s="137"/>
      <c r="T74" s="139"/>
      <c r="U74" s="139"/>
      <c r="V74" s="139"/>
      <c r="W74" s="139"/>
      <c r="X74" s="139"/>
      <c r="Y74" s="139"/>
      <c r="Z74" s="141"/>
    </row>
    <row r="75" spans="1:26">
      <c r="A75" s="72" t="s">
        <v>14</v>
      </c>
      <c r="B75" s="73"/>
      <c r="C75" s="74"/>
      <c r="D75" s="106"/>
      <c r="E75" s="107"/>
      <c r="F75" s="108"/>
      <c r="G75" s="2"/>
      <c r="H75" s="3" t="str">
        <f>IF(G76="","",IF(G76=I76,"△",IF(G76&gt;=I76,"○","●")))</f>
        <v>△</v>
      </c>
      <c r="I75" s="4"/>
      <c r="J75" s="2"/>
      <c r="K75" s="3" t="str">
        <f>IF(J76="","",IF(J76=L76,"△",IF(J76&gt;=L76,"○","●")))</f>
        <v>●</v>
      </c>
      <c r="L75" s="5"/>
      <c r="M75" s="6"/>
      <c r="N75" s="3" t="str">
        <f>IF(M76="","",IF(M76=O76,"△",IF(M76&gt;=O76,"○","●")))</f>
        <v>●</v>
      </c>
      <c r="O75" s="26"/>
      <c r="P75" s="35"/>
      <c r="Q75" s="36" t="str">
        <f>IF(P76="","",IF(P76=R76,"△",IF(P76&gt;=R76,"○","●")))</f>
        <v>●</v>
      </c>
      <c r="R75" s="37"/>
      <c r="S75" s="112">
        <f>IF(AND($H75="",$K75="",$N75="",$Q75=""),"",COUNTIF($D75:$Q75,"○"))</f>
        <v>0</v>
      </c>
      <c r="T75" s="113">
        <f>IF(AND($H75="",$K75="",$N75="",$Q75=""),"",COUNTIF($D75:$Q75,"△"))</f>
        <v>1</v>
      </c>
      <c r="U75" s="113">
        <f>IF(AND($H75="",$K75="",$N75="",$Q75=""),"",COUNTIF($D75:$Q75,"●"))</f>
        <v>3</v>
      </c>
      <c r="V75" s="113">
        <f>IF(S75="","",(S75*3)+(T75*1))</f>
        <v>1</v>
      </c>
      <c r="W75" s="113">
        <f>IF(S75="","",SUM(G76,J76,M76,P76))</f>
        <v>3</v>
      </c>
      <c r="X75" s="113">
        <f>IF(S75="","",SUM(I76,L76,O76,R76))</f>
        <v>10</v>
      </c>
      <c r="Y75" s="113">
        <f>IF(S75="","",W75-X75)</f>
        <v>-7</v>
      </c>
      <c r="Z75" s="158">
        <v>4</v>
      </c>
    </row>
    <row r="76" spans="1:26" ht="14.25" thickBot="1">
      <c r="A76" s="103"/>
      <c r="B76" s="104"/>
      <c r="C76" s="105"/>
      <c r="D76" s="109"/>
      <c r="E76" s="110"/>
      <c r="F76" s="111"/>
      <c r="G76" s="7">
        <f>IF(F78="","",F78)</f>
        <v>1</v>
      </c>
      <c r="H76" s="8" t="s">
        <v>10</v>
      </c>
      <c r="I76" s="9">
        <f>IF(D78="","",D78)</f>
        <v>1</v>
      </c>
      <c r="J76" s="7">
        <f>IF(F80="","",F80)</f>
        <v>0</v>
      </c>
      <c r="K76" s="8" t="s">
        <v>10</v>
      </c>
      <c r="L76" s="9">
        <f>IF(D80="","",D80)</f>
        <v>5</v>
      </c>
      <c r="M76" s="7">
        <f>IF(F82="","",F82)</f>
        <v>2</v>
      </c>
      <c r="N76" s="8" t="s">
        <v>10</v>
      </c>
      <c r="O76" s="8">
        <f>IF(D82="","",D82)</f>
        <v>3</v>
      </c>
      <c r="P76" s="7">
        <f>IF(F84="","",F84)</f>
        <v>0</v>
      </c>
      <c r="Q76" s="8" t="s">
        <v>10</v>
      </c>
      <c r="R76" s="38">
        <f>IF(D84="","",D84)</f>
        <v>1</v>
      </c>
      <c r="S76" s="99"/>
      <c r="T76" s="100"/>
      <c r="U76" s="100"/>
      <c r="V76" s="100"/>
      <c r="W76" s="100"/>
      <c r="X76" s="100"/>
      <c r="Y76" s="100"/>
      <c r="Z76" s="159"/>
    </row>
    <row r="77" spans="1:26">
      <c r="A77" s="72" t="s">
        <v>35</v>
      </c>
      <c r="B77" s="73"/>
      <c r="C77" s="74"/>
      <c r="D77" s="10"/>
      <c r="E77" s="11" t="str">
        <f>IF(D78="","",IF(D78=F78,"△",IF(D78&gt;=F78,"○","●")))</f>
        <v>△</v>
      </c>
      <c r="F77" s="12"/>
      <c r="G77" s="78"/>
      <c r="H77" s="79"/>
      <c r="I77" s="95"/>
      <c r="J77" s="6"/>
      <c r="K77" s="11" t="str">
        <f>IF(J78="","",IF(J78=L78,"△",IF(J78&gt;=L78,"○","●")))</f>
        <v>●</v>
      </c>
      <c r="L77" s="13"/>
      <c r="M77" s="6"/>
      <c r="N77" s="11" t="str">
        <f>IF(M78="","",IF(M78=O78,"△",IF(M78&gt;=O78,"○","●")))</f>
        <v>●</v>
      </c>
      <c r="O77" s="27"/>
      <c r="P77" s="2"/>
      <c r="Q77" s="11" t="str">
        <f>IF(P78="","",IF(P78=R78,"△",IF(P78&gt;=R78,"○","●")))</f>
        <v>●</v>
      </c>
      <c r="R77" s="39"/>
      <c r="S77" s="82">
        <f>IF(AND($E77="",$K77="",$N77="",$Q77=""),"",COUNTIF($D77:$Q77,"○"))</f>
        <v>0</v>
      </c>
      <c r="T77" s="84">
        <f>IF(AND($E77="",$K77="",$N77="",$Q77=""),"",COUNTIF($D77:$Q77,"△"))</f>
        <v>1</v>
      </c>
      <c r="U77" s="84">
        <f>IF(AND($E77="",$K77="",$N77="",$Q77=""),"",COUNTIF($D77:$Q77,"●"))</f>
        <v>3</v>
      </c>
      <c r="V77" s="86">
        <f>IF(S77="","",(S77*3)+(T77*1))</f>
        <v>1</v>
      </c>
      <c r="W77" s="86">
        <f>IF(S77="","",SUM(D78,J78,M78,P78))</f>
        <v>1</v>
      </c>
      <c r="X77" s="86">
        <f>IF(S77="","",SUM(F78,L78,O78,R78))</f>
        <v>9</v>
      </c>
      <c r="Y77" s="86">
        <f>IF(S77="","",W77-X77)</f>
        <v>-8</v>
      </c>
      <c r="Z77" s="159">
        <v>5</v>
      </c>
    </row>
    <row r="78" spans="1:26" ht="14.25" thickBot="1">
      <c r="A78" s="103"/>
      <c r="B78" s="104"/>
      <c r="C78" s="105"/>
      <c r="D78" s="14">
        <v>1</v>
      </c>
      <c r="E78" s="15" t="s">
        <v>10</v>
      </c>
      <c r="F78" s="16">
        <v>1</v>
      </c>
      <c r="G78" s="96"/>
      <c r="H78" s="97"/>
      <c r="I78" s="98"/>
      <c r="J78" s="17">
        <f>IF(I80="","",I80)</f>
        <v>0</v>
      </c>
      <c r="K78" s="18" t="s">
        <v>10</v>
      </c>
      <c r="L78" s="19">
        <f>IF(G80="","",G80)</f>
        <v>4</v>
      </c>
      <c r="M78" s="17">
        <f>IF(I82="","",I82)</f>
        <v>0</v>
      </c>
      <c r="N78" s="18" t="s">
        <v>10</v>
      </c>
      <c r="O78" s="18">
        <f>IF(G82="","",G82)</f>
        <v>3</v>
      </c>
      <c r="P78" s="17">
        <f>IF(I84="","",I84)</f>
        <v>0</v>
      </c>
      <c r="Q78" s="18" t="s">
        <v>10</v>
      </c>
      <c r="R78" s="40">
        <f>IF(G84="","",G84)</f>
        <v>1</v>
      </c>
      <c r="S78" s="99"/>
      <c r="T78" s="100"/>
      <c r="U78" s="100"/>
      <c r="V78" s="101"/>
      <c r="W78" s="101"/>
      <c r="X78" s="101"/>
      <c r="Y78" s="101"/>
      <c r="Z78" s="159"/>
    </row>
    <row r="79" spans="1:26">
      <c r="A79" s="72" t="s">
        <v>28</v>
      </c>
      <c r="B79" s="73"/>
      <c r="C79" s="74"/>
      <c r="D79" s="10"/>
      <c r="E79" s="11" t="str">
        <f>IF(D80="","",IF(D80=F80,"△",IF(D80&gt;=F80,"○","●")))</f>
        <v>○</v>
      </c>
      <c r="F79" s="12"/>
      <c r="G79" s="11"/>
      <c r="H79" s="11" t="str">
        <f>IF(G80="","",IF(G80=I80,"△",IF(G80&gt;=I80,"○","●")))</f>
        <v>○</v>
      </c>
      <c r="I79" s="12"/>
      <c r="J79" s="78"/>
      <c r="K79" s="79"/>
      <c r="L79" s="95"/>
      <c r="M79" s="6"/>
      <c r="N79" s="11" t="str">
        <f>IF(M80="","",IF(M80=O80,"△",IF(M80&gt;=O80,"○","●")))</f>
        <v>○</v>
      </c>
      <c r="O79" s="27"/>
      <c r="P79" s="2"/>
      <c r="Q79" s="11" t="str">
        <f>IF(P80="","",IF(P80=R80,"△",IF(P80&gt;=R80,"○","●")))</f>
        <v>●</v>
      </c>
      <c r="R79" s="39"/>
      <c r="S79" s="82">
        <f>IF(AND($E79="",$H79="",$N79="",$Q79=""),"",COUNTIF($D79:$Q79,"○"))</f>
        <v>3</v>
      </c>
      <c r="T79" s="84">
        <f>IF(AND($E79="",$H79="",$N79="",$Q79=""),"",COUNTIF($D79:$Q79,"△"))</f>
        <v>0</v>
      </c>
      <c r="U79" s="84">
        <f>IF(AND($E79="",$H79="",$N79="",$Q79=""),"",COUNTIF($D79:$Q79,"●"))</f>
        <v>1</v>
      </c>
      <c r="V79" s="86">
        <f>IF(S79="","",(S79*3)+(T79*1))</f>
        <v>9</v>
      </c>
      <c r="W79" s="86">
        <f>IF(S79="","",SUM(D80,G80,M80,P80))</f>
        <v>13</v>
      </c>
      <c r="X79" s="86">
        <f>IF(S79="","",SUM(F80,I80,O80,R80))</f>
        <v>2</v>
      </c>
      <c r="Y79" s="86">
        <f>IF(S79="","",W79-X79)</f>
        <v>11</v>
      </c>
      <c r="Z79" s="159">
        <v>2</v>
      </c>
    </row>
    <row r="80" spans="1:26" ht="14.25" thickBot="1">
      <c r="A80" s="103"/>
      <c r="B80" s="104"/>
      <c r="C80" s="105"/>
      <c r="D80" s="14">
        <v>5</v>
      </c>
      <c r="E80" s="15" t="s">
        <v>10</v>
      </c>
      <c r="F80" s="16">
        <v>0</v>
      </c>
      <c r="G80" s="14">
        <v>4</v>
      </c>
      <c r="H80" s="15" t="s">
        <v>10</v>
      </c>
      <c r="I80" s="16">
        <v>0</v>
      </c>
      <c r="J80" s="96"/>
      <c r="K80" s="97"/>
      <c r="L80" s="98"/>
      <c r="M80" s="17">
        <f>IF(L82="","",L82)</f>
        <v>3</v>
      </c>
      <c r="N80" s="18" t="s">
        <v>10</v>
      </c>
      <c r="O80" s="18">
        <f>IF(J82="","",J82)</f>
        <v>0</v>
      </c>
      <c r="P80" s="17">
        <f>IF(L84="","",L84)</f>
        <v>1</v>
      </c>
      <c r="Q80" s="18" t="s">
        <v>10</v>
      </c>
      <c r="R80" s="40">
        <f>IF(J84="","",J84)</f>
        <v>2</v>
      </c>
      <c r="S80" s="99"/>
      <c r="T80" s="100"/>
      <c r="U80" s="100"/>
      <c r="V80" s="101"/>
      <c r="W80" s="101"/>
      <c r="X80" s="101"/>
      <c r="Y80" s="101"/>
      <c r="Z80" s="159"/>
    </row>
    <row r="81" spans="1:26">
      <c r="A81" s="89" t="s">
        <v>36</v>
      </c>
      <c r="B81" s="90"/>
      <c r="C81" s="91"/>
      <c r="D81" s="25"/>
      <c r="E81" s="20" t="str">
        <f>IF(D82="","",IF(D82=F82,"△",IF(D82&gt;=F82,"○","●")))</f>
        <v>○</v>
      </c>
      <c r="F81" s="21"/>
      <c r="G81" s="20"/>
      <c r="H81" s="20" t="str">
        <f>IF(G82="","",IF(G82=I82,"△",IF(G82&gt;=I82,"○","●")))</f>
        <v>○</v>
      </c>
      <c r="I81" s="21"/>
      <c r="J81" s="20"/>
      <c r="K81" s="20" t="str">
        <f>IF(J82="","",IF(J82=L82,"△",IF(J82&gt;=L82,"○","●")))</f>
        <v>●</v>
      </c>
      <c r="L81" s="21"/>
      <c r="M81" s="78"/>
      <c r="N81" s="79"/>
      <c r="O81" s="79"/>
      <c r="P81" s="2"/>
      <c r="Q81" s="11" t="str">
        <f>IF(P82="","",IF(P82=R82,"△",IF(P82&gt;=R82,"○","●")))</f>
        <v>△</v>
      </c>
      <c r="R81" s="39"/>
      <c r="S81" s="82">
        <f>IF(AND($E81="",$H81="",$N81="",$Q81=""),"",COUNTIF($D81:$Q81,"○"))</f>
        <v>2</v>
      </c>
      <c r="T81" s="84">
        <f>IF(AND($E81="",$H81="",$N81="",$Q81=""),"",COUNTIF($D81:$Q81,"△"))</f>
        <v>1</v>
      </c>
      <c r="U81" s="84">
        <f>IF(AND($E81="",$H81="",$N81="",$Q81=""),"",COUNTIF($D81:$Q81,"●"))</f>
        <v>1</v>
      </c>
      <c r="V81" s="86">
        <f>IF(S81="","",(S81*3)+(T81*1))</f>
        <v>7</v>
      </c>
      <c r="W81" s="86">
        <f>IF(S81="","",SUM(D82,J82,G82,P82))</f>
        <v>8</v>
      </c>
      <c r="X81" s="86">
        <f>IF(S81="","",SUM(F82,I82,L82,R82))</f>
        <v>7</v>
      </c>
      <c r="Y81" s="86">
        <f>IF(S81="","",W81-X81)</f>
        <v>1</v>
      </c>
      <c r="Z81" s="159">
        <v>3</v>
      </c>
    </row>
    <row r="82" spans="1:26" ht="14.25" thickBot="1">
      <c r="A82" s="164"/>
      <c r="B82" s="165"/>
      <c r="C82" s="166"/>
      <c r="D82" s="30">
        <v>3</v>
      </c>
      <c r="E82" s="31" t="s">
        <v>10</v>
      </c>
      <c r="F82" s="32">
        <v>2</v>
      </c>
      <c r="G82" s="30">
        <v>3</v>
      </c>
      <c r="H82" s="31" t="s">
        <v>10</v>
      </c>
      <c r="I82" s="32">
        <v>0</v>
      </c>
      <c r="J82" s="30">
        <v>0</v>
      </c>
      <c r="K82" s="31" t="s">
        <v>10</v>
      </c>
      <c r="L82" s="32">
        <v>3</v>
      </c>
      <c r="M82" s="167"/>
      <c r="N82" s="168"/>
      <c r="O82" s="168"/>
      <c r="P82" s="17">
        <f>IF(O84="","",O84)</f>
        <v>2</v>
      </c>
      <c r="Q82" s="18" t="s">
        <v>10</v>
      </c>
      <c r="R82" s="40">
        <f>IF(M84="","",M84)</f>
        <v>2</v>
      </c>
      <c r="S82" s="99"/>
      <c r="T82" s="100"/>
      <c r="U82" s="100"/>
      <c r="V82" s="101"/>
      <c r="W82" s="101"/>
      <c r="X82" s="101"/>
      <c r="Y82" s="101"/>
      <c r="Z82" s="159"/>
    </row>
    <row r="83" spans="1:26">
      <c r="A83" s="72" t="s">
        <v>22</v>
      </c>
      <c r="B83" s="73"/>
      <c r="C83" s="74"/>
      <c r="D83" s="34"/>
      <c r="E83" s="20" t="str">
        <f>IF(D84="","",IF(D84=F84,"△",IF(D84&gt;=F84,"○","●")))</f>
        <v>○</v>
      </c>
      <c r="F83" s="21"/>
      <c r="G83" s="25"/>
      <c r="H83" s="20" t="str">
        <f>IF(G84="","",IF(G84=I84,"△",IF(G84&gt;=I84,"○","●")))</f>
        <v>○</v>
      </c>
      <c r="I83" s="21"/>
      <c r="J83" s="25"/>
      <c r="K83" s="20" t="str">
        <f>IF(J84="","",IF(J84=L84,"△",IF(J84&gt;=L84,"○","●")))</f>
        <v>○</v>
      </c>
      <c r="L83" s="21">
        <v>0</v>
      </c>
      <c r="M83" s="25"/>
      <c r="N83" s="20" t="str">
        <f>IF(M84="","",IF(M84=O84,"△",IF(M84&gt;=O84,"○","●")))</f>
        <v>△</v>
      </c>
      <c r="O83" s="21"/>
      <c r="P83" s="78"/>
      <c r="Q83" s="79"/>
      <c r="R83" s="79"/>
      <c r="S83" s="160">
        <f>IF(AND($E83="",$H83="",$K83="",$N83=""),"",COUNTIF($D83:$N83,"○"))</f>
        <v>3</v>
      </c>
      <c r="T83" s="161">
        <f>IF(AND($E83="",$H83="",$K83="",$N83=""),"",COUNTIF($D83:$Q83,"△"))</f>
        <v>1</v>
      </c>
      <c r="U83" s="161">
        <f>IF(AND($E83="",$H83="",$K83="",$N83=""),"",COUNTIF($D83:$Q83,"●"))</f>
        <v>0</v>
      </c>
      <c r="V83" s="162">
        <f>IF(S83="","",(S83*3)+(T83*1))</f>
        <v>10</v>
      </c>
      <c r="W83" s="162">
        <f>IF(S83="","",SUM(D84,J84,G84,M84))</f>
        <v>6</v>
      </c>
      <c r="X83" s="162">
        <f>IF(S83="","",SUM(F84,I84,L84,O84))</f>
        <v>3</v>
      </c>
      <c r="Y83" s="162">
        <f>IF(S83="","",W83-X83)</f>
        <v>3</v>
      </c>
      <c r="Z83" s="159">
        <v>1</v>
      </c>
    </row>
    <row r="84" spans="1:26" ht="14.25" thickBot="1">
      <c r="A84" s="75"/>
      <c r="B84" s="76"/>
      <c r="C84" s="77"/>
      <c r="D84" s="33">
        <v>1</v>
      </c>
      <c r="E84" s="23" t="s">
        <v>10</v>
      </c>
      <c r="F84" s="24">
        <v>0</v>
      </c>
      <c r="G84" s="22">
        <v>1</v>
      </c>
      <c r="H84" s="23" t="s">
        <v>10</v>
      </c>
      <c r="I84" s="24">
        <v>0</v>
      </c>
      <c r="J84" s="22">
        <v>2</v>
      </c>
      <c r="K84" s="23" t="s">
        <v>10</v>
      </c>
      <c r="L84" s="24">
        <v>1</v>
      </c>
      <c r="M84" s="22">
        <v>2</v>
      </c>
      <c r="N84" s="23" t="s">
        <v>10</v>
      </c>
      <c r="O84" s="24">
        <v>2</v>
      </c>
      <c r="P84" s="80"/>
      <c r="Q84" s="81"/>
      <c r="R84" s="81"/>
      <c r="S84" s="83"/>
      <c r="T84" s="85"/>
      <c r="U84" s="85"/>
      <c r="V84" s="87"/>
      <c r="W84" s="87"/>
      <c r="X84" s="87"/>
      <c r="Y84" s="87"/>
      <c r="Z84" s="163"/>
    </row>
  </sheetData>
  <mergeCells count="332">
    <mergeCell ref="R35:S35"/>
    <mergeCell ref="U35:V35"/>
    <mergeCell ref="X35:Y35"/>
    <mergeCell ref="B32:D32"/>
    <mergeCell ref="E32:G32"/>
    <mergeCell ref="K32:M32"/>
    <mergeCell ref="P32:R32"/>
    <mergeCell ref="S32:T32"/>
    <mergeCell ref="X32:Y32"/>
    <mergeCell ref="B34:D34"/>
    <mergeCell ref="E34:G34"/>
    <mergeCell ref="K34:M34"/>
    <mergeCell ref="A30:D30"/>
    <mergeCell ref="E30:H30"/>
    <mergeCell ref="I30:L30"/>
    <mergeCell ref="M30:P30"/>
    <mergeCell ref="Q30:R30"/>
    <mergeCell ref="S30:T30"/>
    <mergeCell ref="U30:V30"/>
    <mergeCell ref="W30:X30"/>
    <mergeCell ref="Y30:Z30"/>
    <mergeCell ref="A29:D29"/>
    <mergeCell ref="E29:H29"/>
    <mergeCell ref="I29:L29"/>
    <mergeCell ref="M29:P29"/>
    <mergeCell ref="Q29:R29"/>
    <mergeCell ref="S29:T29"/>
    <mergeCell ref="U29:V29"/>
    <mergeCell ref="W29:X29"/>
    <mergeCell ref="Y29:Z29"/>
    <mergeCell ref="Y27:Z27"/>
    <mergeCell ref="A28:D28"/>
    <mergeCell ref="E28:H28"/>
    <mergeCell ref="I28:L28"/>
    <mergeCell ref="M28:P28"/>
    <mergeCell ref="Q28:R28"/>
    <mergeCell ref="S28:T28"/>
    <mergeCell ref="U28:V28"/>
    <mergeCell ref="W28:X28"/>
    <mergeCell ref="Y28:Z28"/>
    <mergeCell ref="A26:D26"/>
    <mergeCell ref="A27:D27"/>
    <mergeCell ref="E27:H27"/>
    <mergeCell ref="I27:L27"/>
    <mergeCell ref="M27:P27"/>
    <mergeCell ref="Q27:R27"/>
    <mergeCell ref="S27:T27"/>
    <mergeCell ref="U27:V27"/>
    <mergeCell ref="W27:X27"/>
    <mergeCell ref="A25:D25"/>
    <mergeCell ref="E25:H25"/>
    <mergeCell ref="I25:L25"/>
    <mergeCell ref="M25:P25"/>
    <mergeCell ref="Q25:R25"/>
    <mergeCell ref="S25:T25"/>
    <mergeCell ref="U25:V25"/>
    <mergeCell ref="W25:X25"/>
    <mergeCell ref="Y25:Z25"/>
    <mergeCell ref="A24:D24"/>
    <mergeCell ref="E24:H24"/>
    <mergeCell ref="I24:L24"/>
    <mergeCell ref="M24:P24"/>
    <mergeCell ref="Q24:R24"/>
    <mergeCell ref="S24:T24"/>
    <mergeCell ref="U24:V24"/>
    <mergeCell ref="W24:X24"/>
    <mergeCell ref="Y24:Z24"/>
    <mergeCell ref="S22:T22"/>
    <mergeCell ref="U22:V22"/>
    <mergeCell ref="W22:X22"/>
    <mergeCell ref="Y22:Z22"/>
    <mergeCell ref="A23:D23"/>
    <mergeCell ref="E23:H23"/>
    <mergeCell ref="I23:L23"/>
    <mergeCell ref="M23:P23"/>
    <mergeCell ref="Q23:R23"/>
    <mergeCell ref="S23:T23"/>
    <mergeCell ref="U23:V23"/>
    <mergeCell ref="W23:X23"/>
    <mergeCell ref="Y23:Z23"/>
    <mergeCell ref="Z81:Z82"/>
    <mergeCell ref="A83:C84"/>
    <mergeCell ref="P83:R84"/>
    <mergeCell ref="S83:S84"/>
    <mergeCell ref="T83:T84"/>
    <mergeCell ref="U83:U84"/>
    <mergeCell ref="V83:V84"/>
    <mergeCell ref="W83:W84"/>
    <mergeCell ref="X83:X84"/>
    <mergeCell ref="Y83:Y84"/>
    <mergeCell ref="Z83:Z84"/>
    <mergeCell ref="A81:C82"/>
    <mergeCell ref="M81:O82"/>
    <mergeCell ref="S81:S82"/>
    <mergeCell ref="T81:T82"/>
    <mergeCell ref="U81:U82"/>
    <mergeCell ref="V81:V82"/>
    <mergeCell ref="W81:W82"/>
    <mergeCell ref="X81:X82"/>
    <mergeCell ref="Y81:Y82"/>
    <mergeCell ref="Z77:Z78"/>
    <mergeCell ref="A79:C80"/>
    <mergeCell ref="J79:L80"/>
    <mergeCell ref="S79:S80"/>
    <mergeCell ref="T79:T80"/>
    <mergeCell ref="U79:U80"/>
    <mergeCell ref="V79:V80"/>
    <mergeCell ref="W79:W80"/>
    <mergeCell ref="X79:X80"/>
    <mergeCell ref="Y79:Y80"/>
    <mergeCell ref="Z79:Z80"/>
    <mergeCell ref="A77:C78"/>
    <mergeCell ref="G77:I78"/>
    <mergeCell ref="S77:S78"/>
    <mergeCell ref="T77:T78"/>
    <mergeCell ref="U77:U78"/>
    <mergeCell ref="V77:V78"/>
    <mergeCell ref="W77:W78"/>
    <mergeCell ref="X77:X78"/>
    <mergeCell ref="Y77:Y78"/>
    <mergeCell ref="Y73:Y74"/>
    <mergeCell ref="Z73:Z74"/>
    <mergeCell ref="A75:C76"/>
    <mergeCell ref="D75:F76"/>
    <mergeCell ref="S75:S76"/>
    <mergeCell ref="T75:T76"/>
    <mergeCell ref="U75:U76"/>
    <mergeCell ref="V75:V76"/>
    <mergeCell ref="W75:W76"/>
    <mergeCell ref="X75:X76"/>
    <mergeCell ref="Y75:Y76"/>
    <mergeCell ref="Z75:Z76"/>
    <mergeCell ref="A71:X71"/>
    <mergeCell ref="A73:C74"/>
    <mergeCell ref="D73:F74"/>
    <mergeCell ref="G73:I74"/>
    <mergeCell ref="J73:L74"/>
    <mergeCell ref="M73:O74"/>
    <mergeCell ref="P73:R74"/>
    <mergeCell ref="S73:S74"/>
    <mergeCell ref="T73:T74"/>
    <mergeCell ref="U73:U74"/>
    <mergeCell ref="V73:V74"/>
    <mergeCell ref="W73:W74"/>
    <mergeCell ref="X73:X74"/>
    <mergeCell ref="U44:U45"/>
    <mergeCell ref="V44:V45"/>
    <mergeCell ref="W48:W49"/>
    <mergeCell ref="X48:X49"/>
    <mergeCell ref="A50:C51"/>
    <mergeCell ref="M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A48:C49"/>
    <mergeCell ref="J48:L49"/>
    <mergeCell ref="P48:P49"/>
    <mergeCell ref="Q48:Q49"/>
    <mergeCell ref="R48:R49"/>
    <mergeCell ref="S48:S49"/>
    <mergeCell ref="T48:T49"/>
    <mergeCell ref="U48:U49"/>
    <mergeCell ref="V48:V49"/>
    <mergeCell ref="T42:T43"/>
    <mergeCell ref="U42:U43"/>
    <mergeCell ref="V42:V43"/>
    <mergeCell ref="W42:W43"/>
    <mergeCell ref="W44:W45"/>
    <mergeCell ref="X44:X45"/>
    <mergeCell ref="A46:C47"/>
    <mergeCell ref="G46:I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A44:C45"/>
    <mergeCell ref="D44:F45"/>
    <mergeCell ref="P44:P45"/>
    <mergeCell ref="Q44:Q45"/>
    <mergeCell ref="R44:R45"/>
    <mergeCell ref="S44:S45"/>
    <mergeCell ref="T44:T45"/>
    <mergeCell ref="A42:C43"/>
    <mergeCell ref="D42:F43"/>
    <mergeCell ref="G42:I43"/>
    <mergeCell ref="J42:L43"/>
    <mergeCell ref="M42:O43"/>
    <mergeCell ref="P42:P43"/>
    <mergeCell ref="Q42:Q43"/>
    <mergeCell ref="R42:R43"/>
    <mergeCell ref="S42:S43"/>
    <mergeCell ref="W16:W17"/>
    <mergeCell ref="X16:X17"/>
    <mergeCell ref="S14:S15"/>
    <mergeCell ref="T14:T15"/>
    <mergeCell ref="U14:U15"/>
    <mergeCell ref="V14:V15"/>
    <mergeCell ref="A37:X37"/>
    <mergeCell ref="A39:C40"/>
    <mergeCell ref="H39:X39"/>
    <mergeCell ref="A16:C17"/>
    <mergeCell ref="M16:O17"/>
    <mergeCell ref="P16:P17"/>
    <mergeCell ref="Q16:Q17"/>
    <mergeCell ref="R16:R17"/>
    <mergeCell ref="S16:S17"/>
    <mergeCell ref="T16:T17"/>
    <mergeCell ref="U16:U17"/>
    <mergeCell ref="V16:V17"/>
    <mergeCell ref="A21:D21"/>
    <mergeCell ref="A22:D22"/>
    <mergeCell ref="E22:H22"/>
    <mergeCell ref="I22:L22"/>
    <mergeCell ref="M22:P22"/>
    <mergeCell ref="Q22:R22"/>
    <mergeCell ref="W12:W13"/>
    <mergeCell ref="X12:X13"/>
    <mergeCell ref="S10:S11"/>
    <mergeCell ref="T10:T11"/>
    <mergeCell ref="U10:U11"/>
    <mergeCell ref="V10:V11"/>
    <mergeCell ref="W14:W15"/>
    <mergeCell ref="A14:C15"/>
    <mergeCell ref="J14:L15"/>
    <mergeCell ref="P14:P15"/>
    <mergeCell ref="Q14:Q15"/>
    <mergeCell ref="R14:R15"/>
    <mergeCell ref="X14:X15"/>
    <mergeCell ref="A12:C13"/>
    <mergeCell ref="G12:I13"/>
    <mergeCell ref="P12:P13"/>
    <mergeCell ref="Q12:Q13"/>
    <mergeCell ref="R12:R13"/>
    <mergeCell ref="S12:S13"/>
    <mergeCell ref="T12:T13"/>
    <mergeCell ref="U12:U13"/>
    <mergeCell ref="V12:V13"/>
    <mergeCell ref="A3:X3"/>
    <mergeCell ref="A20:X20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R8:R9"/>
    <mergeCell ref="S8:S9"/>
    <mergeCell ref="T8:T9"/>
    <mergeCell ref="U8:U9"/>
    <mergeCell ref="V8:V9"/>
    <mergeCell ref="W8:W9"/>
    <mergeCell ref="W10:W11"/>
    <mergeCell ref="A10:C11"/>
    <mergeCell ref="D10:F11"/>
    <mergeCell ref="P10:P11"/>
    <mergeCell ref="Q10:Q11"/>
    <mergeCell ref="R10:R11"/>
    <mergeCell ref="X10:X11"/>
    <mergeCell ref="A54:X54"/>
    <mergeCell ref="A56:C57"/>
    <mergeCell ref="H56:X56"/>
    <mergeCell ref="A59:C60"/>
    <mergeCell ref="D59:F60"/>
    <mergeCell ref="G59:I60"/>
    <mergeCell ref="J59:L60"/>
    <mergeCell ref="M59:O60"/>
    <mergeCell ref="P59:P60"/>
    <mergeCell ref="Q59:Q60"/>
    <mergeCell ref="R59:R60"/>
    <mergeCell ref="S59:S60"/>
    <mergeCell ref="T59:T60"/>
    <mergeCell ref="U59:U60"/>
    <mergeCell ref="V59:V60"/>
    <mergeCell ref="W59:W60"/>
    <mergeCell ref="W61:W62"/>
    <mergeCell ref="X61:X62"/>
    <mergeCell ref="A63:C64"/>
    <mergeCell ref="G63:I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A61:C62"/>
    <mergeCell ref="D61:F62"/>
    <mergeCell ref="P61:P62"/>
    <mergeCell ref="Q61:Q62"/>
    <mergeCell ref="R61:R62"/>
    <mergeCell ref="S61:S62"/>
    <mergeCell ref="T61:T62"/>
    <mergeCell ref="U61:U62"/>
    <mergeCell ref="V61:V62"/>
    <mergeCell ref="W65:W66"/>
    <mergeCell ref="X65:X66"/>
    <mergeCell ref="A67:C68"/>
    <mergeCell ref="M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A65:C66"/>
    <mergeCell ref="J65:L66"/>
    <mergeCell ref="P65:P66"/>
    <mergeCell ref="Q65:Q66"/>
    <mergeCell ref="R65:R66"/>
    <mergeCell ref="S65:S66"/>
    <mergeCell ref="T65:T66"/>
    <mergeCell ref="U65:U66"/>
    <mergeCell ref="V65:V66"/>
  </mergeCells>
  <phoneticPr fontId="10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63"/>
  <sheetViews>
    <sheetView workbookViewId="0">
      <selection activeCell="W65" sqref="W65"/>
    </sheetView>
  </sheetViews>
  <sheetFormatPr defaultRowHeight="13.5"/>
  <cols>
    <col min="1" max="15" width="3.125" style="28" customWidth="1"/>
    <col min="16" max="18" width="3.75" style="28" bestFit="1" customWidth="1"/>
    <col min="19" max="23" width="5.75" style="28" bestFit="1" customWidth="1"/>
    <col min="24" max="24" width="3.125" style="28" customWidth="1"/>
    <col min="25" max="25" width="5.75" style="28" bestFit="1" customWidth="1"/>
    <col min="26" max="26" width="5.75" bestFit="1" customWidth="1"/>
  </cols>
  <sheetData>
    <row r="3" spans="1:24">
      <c r="A3" s="114" t="s">
        <v>125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24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>
      <c r="A6" s="116"/>
      <c r="B6" s="116"/>
      <c r="C6" s="116"/>
    </row>
    <row r="7" spans="1:24" ht="14.25" thickBot="1"/>
    <row r="8" spans="1:24" s="28" customFormat="1">
      <c r="A8" s="72"/>
      <c r="B8" s="73"/>
      <c r="C8" s="74"/>
      <c r="D8" s="118" t="str">
        <f>A10</f>
        <v>菊水</v>
      </c>
      <c r="E8" s="119"/>
      <c r="F8" s="120"/>
      <c r="G8" s="118" t="str">
        <f>A12</f>
        <v>前田北</v>
      </c>
      <c r="H8" s="119"/>
      <c r="I8" s="120"/>
      <c r="J8" s="124" t="str">
        <f>A14</f>
        <v>スポルティング</v>
      </c>
      <c r="K8" s="125"/>
      <c r="L8" s="126"/>
      <c r="M8" s="118" t="str">
        <f>A16</f>
        <v>豊園</v>
      </c>
      <c r="N8" s="119"/>
      <c r="O8" s="119"/>
      <c r="P8" s="136" t="s">
        <v>2</v>
      </c>
      <c r="Q8" s="138" t="s">
        <v>3</v>
      </c>
      <c r="R8" s="138" t="s">
        <v>4</v>
      </c>
      <c r="S8" s="138" t="s">
        <v>5</v>
      </c>
      <c r="T8" s="138" t="s">
        <v>6</v>
      </c>
      <c r="U8" s="138" t="s">
        <v>7</v>
      </c>
      <c r="V8" s="138" t="s">
        <v>8</v>
      </c>
      <c r="W8" s="140" t="s">
        <v>9</v>
      </c>
      <c r="X8" s="1"/>
    </row>
    <row r="9" spans="1:24" s="28" customFormat="1" ht="14.25" thickBot="1">
      <c r="A9" s="75"/>
      <c r="B9" s="76"/>
      <c r="C9" s="77"/>
      <c r="D9" s="121"/>
      <c r="E9" s="122"/>
      <c r="F9" s="123"/>
      <c r="G9" s="121"/>
      <c r="H9" s="122"/>
      <c r="I9" s="123"/>
      <c r="J9" s="127"/>
      <c r="K9" s="128"/>
      <c r="L9" s="129"/>
      <c r="M9" s="121"/>
      <c r="N9" s="122"/>
      <c r="O9" s="122"/>
      <c r="P9" s="137"/>
      <c r="Q9" s="139"/>
      <c r="R9" s="139"/>
      <c r="S9" s="139"/>
      <c r="T9" s="139"/>
      <c r="U9" s="139"/>
      <c r="V9" s="139"/>
      <c r="W9" s="141"/>
      <c r="X9" s="1"/>
    </row>
    <row r="10" spans="1:24" s="28" customFormat="1" ht="13.5" customHeight="1">
      <c r="A10" s="72" t="s">
        <v>27</v>
      </c>
      <c r="B10" s="73"/>
      <c r="C10" s="74"/>
      <c r="D10" s="106"/>
      <c r="E10" s="107"/>
      <c r="F10" s="108"/>
      <c r="G10" s="2"/>
      <c r="H10" s="3" t="str">
        <f>IF(G11="","",IF(G11=I11,"△",IF(G11&gt;=I11,"○","●")))</f>
        <v>△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●</v>
      </c>
      <c r="O10" s="26"/>
      <c r="P10" s="112">
        <f>IF(AND($H10="",$K10="",$N10=""),"",COUNTIF($D10:$N10,"○"))</f>
        <v>0</v>
      </c>
      <c r="Q10" s="113">
        <f>IF(AND($H10="",$K10="",$N10=""),"",COUNTIF($D10:$N10,"△"))</f>
        <v>1</v>
      </c>
      <c r="R10" s="113">
        <f>IF(AND($H10="",$K10="",$N10=""),"",COUNTIF($D10:$N10,"●"))</f>
        <v>2</v>
      </c>
      <c r="S10" s="113">
        <f>IF(P10="","",(P10*3)+(Q10*1))</f>
        <v>1</v>
      </c>
      <c r="T10" s="113">
        <f>IF(P10="","",SUM(G11,J11,M11))</f>
        <v>1</v>
      </c>
      <c r="U10" s="113">
        <f>IF(P10="","",SUM(I11,L11,O11))</f>
        <v>7</v>
      </c>
      <c r="V10" s="113">
        <f>IF(P10="","",T10-U10)</f>
        <v>-6</v>
      </c>
      <c r="W10" s="102">
        <f>IF(X10="","",RANK(X10,$X10:$X17,0))</f>
        <v>4</v>
      </c>
      <c r="X10" s="71">
        <f>IF(V10="","",$S10*100+$V10*10+T10)</f>
        <v>41</v>
      </c>
    </row>
    <row r="11" spans="1:24" s="28" customFormat="1" ht="14.25" customHeight="1" thickBot="1">
      <c r="A11" s="103"/>
      <c r="B11" s="104"/>
      <c r="C11" s="105"/>
      <c r="D11" s="109"/>
      <c r="E11" s="110"/>
      <c r="F11" s="111"/>
      <c r="G11" s="7">
        <f>IF(F13="","",F13)</f>
        <v>1</v>
      </c>
      <c r="H11" s="8" t="s">
        <v>10</v>
      </c>
      <c r="I11" s="9">
        <f>IF(D13="","",D13)</f>
        <v>1</v>
      </c>
      <c r="J11" s="7">
        <f>IF(F15="","",F15)</f>
        <v>0</v>
      </c>
      <c r="K11" s="8" t="s">
        <v>10</v>
      </c>
      <c r="L11" s="9">
        <f>IF(D15="","",D15)</f>
        <v>4</v>
      </c>
      <c r="M11" s="7">
        <f>IF(F17="","",F17)</f>
        <v>0</v>
      </c>
      <c r="N11" s="8" t="s">
        <v>10</v>
      </c>
      <c r="O11" s="8">
        <f>IF(D17="","",D17)</f>
        <v>2</v>
      </c>
      <c r="P11" s="99"/>
      <c r="Q11" s="100"/>
      <c r="R11" s="100"/>
      <c r="S11" s="100"/>
      <c r="T11" s="100"/>
      <c r="U11" s="100"/>
      <c r="V11" s="100"/>
      <c r="W11" s="70"/>
      <c r="X11" s="71"/>
    </row>
    <row r="12" spans="1:24" s="28" customFormat="1" ht="13.5" customHeight="1">
      <c r="A12" s="72" t="s">
        <v>18</v>
      </c>
      <c r="B12" s="73"/>
      <c r="C12" s="74"/>
      <c r="D12" s="10"/>
      <c r="E12" s="11" t="str">
        <f>IF(D13="","",IF(D13=F13,"△",IF(D13&gt;=F13,"○","●")))</f>
        <v>△</v>
      </c>
      <c r="F12" s="12"/>
      <c r="G12" s="78"/>
      <c r="H12" s="79"/>
      <c r="I12" s="95"/>
      <c r="J12" s="6"/>
      <c r="K12" s="11" t="str">
        <f>IF(J13="","",IF(J13=L13,"△",IF(J13&gt;=L13,"○","●")))</f>
        <v>●</v>
      </c>
      <c r="L12" s="13"/>
      <c r="M12" s="6"/>
      <c r="N12" s="11" t="str">
        <f>IF(M13="","",IF(M13=O13,"△",IF(M13&gt;=O13,"○","●")))</f>
        <v>●</v>
      </c>
      <c r="O12" s="27"/>
      <c r="P12" s="82">
        <f>IF(AND($E12="",$K12="",$N12=""),"",COUNTIF($D12:$N12,"○"))</f>
        <v>0</v>
      </c>
      <c r="Q12" s="84">
        <f>IF(AND($E12="",$K12="",$N12=""),"",COUNTIF($D12:$N12,"△"))</f>
        <v>1</v>
      </c>
      <c r="R12" s="84">
        <f>IF(AND($E12="",$K12="",$N12=""),"",COUNTIF($D12:$N12,"●"))</f>
        <v>2</v>
      </c>
      <c r="S12" s="86">
        <f>IF(P12="","",(P12*3)+(Q12*1))</f>
        <v>1</v>
      </c>
      <c r="T12" s="86">
        <f>IF(P12="","",SUM(D13,J13,M13))</f>
        <v>3</v>
      </c>
      <c r="U12" s="86">
        <f>IF(P12="","",SUM(F13,L13,O13))</f>
        <v>9</v>
      </c>
      <c r="V12" s="86">
        <f>IF(P12="","",T12-U12)</f>
        <v>-6</v>
      </c>
      <c r="W12" s="69">
        <f>IF(X12="","",RANK(X12,$X10:$X17,0))</f>
        <v>3</v>
      </c>
      <c r="X12" s="71">
        <f>IF(V12="","",$S12*100+$V12*10+T12)</f>
        <v>43</v>
      </c>
    </row>
    <row r="13" spans="1:24" s="28" customFormat="1" ht="14.25" customHeight="1" thickBot="1">
      <c r="A13" s="103"/>
      <c r="B13" s="104"/>
      <c r="C13" s="105"/>
      <c r="D13" s="14">
        <v>1</v>
      </c>
      <c r="E13" s="15" t="s">
        <v>10</v>
      </c>
      <c r="F13" s="16">
        <v>1</v>
      </c>
      <c r="G13" s="96"/>
      <c r="H13" s="97"/>
      <c r="I13" s="98"/>
      <c r="J13" s="17">
        <f>IF(I15="","",I15)</f>
        <v>1</v>
      </c>
      <c r="K13" s="18" t="s">
        <v>10</v>
      </c>
      <c r="L13" s="19">
        <f>IF(G15="","",G15)</f>
        <v>4</v>
      </c>
      <c r="M13" s="17">
        <f>IF(I17="","",I17)</f>
        <v>1</v>
      </c>
      <c r="N13" s="18" t="s">
        <v>10</v>
      </c>
      <c r="O13" s="18">
        <f>IF(G17="","",G17)</f>
        <v>4</v>
      </c>
      <c r="P13" s="99"/>
      <c r="Q13" s="100"/>
      <c r="R13" s="100"/>
      <c r="S13" s="101"/>
      <c r="T13" s="101"/>
      <c r="U13" s="101"/>
      <c r="V13" s="101"/>
      <c r="W13" s="70"/>
      <c r="X13" s="71"/>
    </row>
    <row r="14" spans="1:24" s="28" customFormat="1" ht="13.5" customHeight="1">
      <c r="A14" s="184" t="s">
        <v>124</v>
      </c>
      <c r="B14" s="185"/>
      <c r="C14" s="186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○</v>
      </c>
      <c r="I14" s="12"/>
      <c r="J14" s="78"/>
      <c r="K14" s="79"/>
      <c r="L14" s="95"/>
      <c r="M14" s="6"/>
      <c r="N14" s="11" t="str">
        <f>IF(M15="","",IF(M15=O15,"△",IF(M15&gt;=O15,"○","●")))</f>
        <v>△</v>
      </c>
      <c r="O14" s="27"/>
      <c r="P14" s="82">
        <f>IF(AND($E14="",$H14="",$N14=""),"",COUNTIF($D14:$N14,"○"))</f>
        <v>2</v>
      </c>
      <c r="Q14" s="84">
        <f>IF(AND($E14="",$H14="",$N14=""),"",COUNTIF($D14:$N14,"△"))</f>
        <v>1</v>
      </c>
      <c r="R14" s="84">
        <f>IF(AND($E14="",$H14="",$N14=""),"",COUNTIF($D14:$N14,"●"))</f>
        <v>0</v>
      </c>
      <c r="S14" s="86">
        <f>IF(P14="","",(P14*3)+(Q14*1))</f>
        <v>7</v>
      </c>
      <c r="T14" s="86">
        <f>IF(P14="","",SUM(G15,D15,M15))</f>
        <v>8</v>
      </c>
      <c r="U14" s="86">
        <f>IF(P14="","",SUM(F15,I15,O15))</f>
        <v>1</v>
      </c>
      <c r="V14" s="86">
        <f>IF(P14="","",T14-U14)</f>
        <v>7</v>
      </c>
      <c r="W14" s="69">
        <f>IF(X14="","",RANK(X14,$X10:$X17,0))</f>
        <v>1</v>
      </c>
      <c r="X14" s="71">
        <f>IF(V14="","",$S14*100+$V14*10+T14)</f>
        <v>778</v>
      </c>
    </row>
    <row r="15" spans="1:24" s="28" customFormat="1" ht="14.25" customHeight="1" thickBot="1">
      <c r="A15" s="187"/>
      <c r="B15" s="188"/>
      <c r="C15" s="189"/>
      <c r="D15" s="14">
        <v>4</v>
      </c>
      <c r="E15" s="15" t="s">
        <v>10</v>
      </c>
      <c r="F15" s="16">
        <v>0</v>
      </c>
      <c r="G15" s="14">
        <v>4</v>
      </c>
      <c r="H15" s="15" t="s">
        <v>10</v>
      </c>
      <c r="I15" s="16">
        <v>1</v>
      </c>
      <c r="J15" s="96"/>
      <c r="K15" s="97"/>
      <c r="L15" s="98"/>
      <c r="M15" s="17">
        <f>IF(L17="","",L17)</f>
        <v>0</v>
      </c>
      <c r="N15" s="18" t="s">
        <v>10</v>
      </c>
      <c r="O15" s="18">
        <f>IF(J17="","",J17)</f>
        <v>0</v>
      </c>
      <c r="P15" s="99"/>
      <c r="Q15" s="100"/>
      <c r="R15" s="100"/>
      <c r="S15" s="101"/>
      <c r="T15" s="101"/>
      <c r="U15" s="101"/>
      <c r="V15" s="101"/>
      <c r="W15" s="70"/>
      <c r="X15" s="71"/>
    </row>
    <row r="16" spans="1:24" s="28" customFormat="1" ht="13.5" customHeight="1">
      <c r="A16" s="72" t="s">
        <v>39</v>
      </c>
      <c r="B16" s="73"/>
      <c r="C16" s="74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○</v>
      </c>
      <c r="I16" s="21"/>
      <c r="J16" s="20"/>
      <c r="K16" s="20" t="str">
        <f>IF(J17="","",IF(J17=L17,"△",IF(J17&gt;=L17,"○","●")))</f>
        <v>△</v>
      </c>
      <c r="L16" s="21"/>
      <c r="M16" s="78"/>
      <c r="N16" s="79"/>
      <c r="O16" s="79"/>
      <c r="P16" s="82">
        <f>IF(AND($E16="",$H16="",$N16=""),"",COUNTIF($D16:$N16,"○"))</f>
        <v>2</v>
      </c>
      <c r="Q16" s="84">
        <f>IF(AND($E16="",$H16="",$N16=""),"",COUNTIF($D16:$N16,"△"))</f>
        <v>1</v>
      </c>
      <c r="R16" s="84">
        <f>IF(AND($E16="",$H16="",$N16=""),"",COUNTIF($D16:$N16,"●"))</f>
        <v>0</v>
      </c>
      <c r="S16" s="86">
        <f>IF(P16="","",(P16*3)+(Q16*1))</f>
        <v>7</v>
      </c>
      <c r="T16" s="86">
        <f>IF(P16="","",SUM(G17,D17,M17))</f>
        <v>6</v>
      </c>
      <c r="U16" s="86">
        <f>IF(P16="","",SUM(F17,I17,O17))</f>
        <v>1</v>
      </c>
      <c r="V16" s="86">
        <f>IF(P16="","",T16-U16)</f>
        <v>5</v>
      </c>
      <c r="W16" s="69">
        <f>IF(X16="","",RANK(X16,$X12:$X20,0))</f>
        <v>2</v>
      </c>
      <c r="X16" s="71">
        <f>IF(V16="","",$S16*100+$V16*10+T16)</f>
        <v>756</v>
      </c>
    </row>
    <row r="17" spans="1:34" ht="14.25" customHeight="1" thickBot="1">
      <c r="A17" s="75"/>
      <c r="B17" s="76"/>
      <c r="C17" s="77"/>
      <c r="D17" s="22">
        <v>2</v>
      </c>
      <c r="E17" s="23" t="s">
        <v>10</v>
      </c>
      <c r="F17" s="24">
        <v>0</v>
      </c>
      <c r="G17" s="22">
        <v>4</v>
      </c>
      <c r="H17" s="23" t="s">
        <v>10</v>
      </c>
      <c r="I17" s="24">
        <v>1</v>
      </c>
      <c r="J17" s="22">
        <v>0</v>
      </c>
      <c r="K17" s="23" t="s">
        <v>10</v>
      </c>
      <c r="L17" s="24">
        <v>0</v>
      </c>
      <c r="M17" s="80"/>
      <c r="N17" s="81"/>
      <c r="O17" s="81"/>
      <c r="P17" s="83"/>
      <c r="Q17" s="85"/>
      <c r="R17" s="85"/>
      <c r="S17" s="87"/>
      <c r="T17" s="87"/>
      <c r="U17" s="87"/>
      <c r="V17" s="87"/>
      <c r="W17" s="88"/>
      <c r="X17" s="71"/>
    </row>
    <row r="19" spans="1:34">
      <c r="A19" s="114" t="s">
        <v>26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1" spans="1:34" ht="17.25" customHeight="1">
      <c r="A21" s="142" t="s">
        <v>44</v>
      </c>
      <c r="B21" s="142"/>
      <c r="C21" s="142"/>
      <c r="D21" s="142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34" ht="17.25" customHeight="1">
      <c r="A22" s="143"/>
      <c r="B22" s="144"/>
      <c r="C22" s="144"/>
      <c r="D22" s="145"/>
      <c r="E22" s="143" t="s">
        <v>126</v>
      </c>
      <c r="F22" s="144"/>
      <c r="G22" s="144"/>
      <c r="H22" s="145"/>
      <c r="I22" s="143" t="s">
        <v>92</v>
      </c>
      <c r="J22" s="144"/>
      <c r="K22" s="144"/>
      <c r="L22" s="145"/>
      <c r="M22" s="143" t="s">
        <v>127</v>
      </c>
      <c r="N22" s="144"/>
      <c r="O22" s="144"/>
      <c r="P22" s="145"/>
      <c r="Q22" s="143" t="s">
        <v>5</v>
      </c>
      <c r="R22" s="145"/>
      <c r="S22" s="169" t="s">
        <v>6</v>
      </c>
      <c r="T22" s="169"/>
      <c r="U22" s="169" t="s">
        <v>7</v>
      </c>
      <c r="V22" s="169"/>
      <c r="W22" s="169" t="s">
        <v>41</v>
      </c>
      <c r="X22" s="169"/>
      <c r="Y22" s="169" t="s">
        <v>9</v>
      </c>
      <c r="Z22" s="169"/>
      <c r="AA22" s="46"/>
      <c r="AB22" s="47"/>
      <c r="AG22" s="47"/>
      <c r="AH22" s="47"/>
    </row>
    <row r="23" spans="1:34" ht="17.25" customHeight="1">
      <c r="A23" s="143" t="s">
        <v>126</v>
      </c>
      <c r="B23" s="144"/>
      <c r="C23" s="144"/>
      <c r="D23" s="145"/>
      <c r="E23" s="170"/>
      <c r="F23" s="171"/>
      <c r="G23" s="171"/>
      <c r="H23" s="172"/>
      <c r="I23" s="173" t="s">
        <v>133</v>
      </c>
      <c r="J23" s="174"/>
      <c r="K23" s="174"/>
      <c r="L23" s="175"/>
      <c r="M23" s="173" t="s">
        <v>134</v>
      </c>
      <c r="N23" s="174"/>
      <c r="O23" s="174"/>
      <c r="P23" s="175"/>
      <c r="Q23" s="173" t="s">
        <v>52</v>
      </c>
      <c r="R23" s="175"/>
      <c r="S23" s="176" t="s">
        <v>48</v>
      </c>
      <c r="T23" s="176"/>
      <c r="U23" s="176" t="s">
        <v>136</v>
      </c>
      <c r="V23" s="176"/>
      <c r="W23" s="176" t="s">
        <v>138</v>
      </c>
      <c r="X23" s="176"/>
      <c r="Y23" s="176" t="s">
        <v>50</v>
      </c>
      <c r="Z23" s="176"/>
      <c r="AA23" s="46"/>
      <c r="AB23" s="47"/>
      <c r="AG23" s="47"/>
      <c r="AH23" s="47"/>
    </row>
    <row r="24" spans="1:34" ht="17.25" customHeight="1">
      <c r="A24" s="143" t="s">
        <v>92</v>
      </c>
      <c r="B24" s="144"/>
      <c r="C24" s="144"/>
      <c r="D24" s="145"/>
      <c r="E24" s="173" t="s">
        <v>130</v>
      </c>
      <c r="F24" s="174"/>
      <c r="G24" s="174"/>
      <c r="H24" s="175"/>
      <c r="I24" s="170"/>
      <c r="J24" s="171"/>
      <c r="K24" s="171"/>
      <c r="L24" s="172"/>
      <c r="M24" s="173" t="s">
        <v>53</v>
      </c>
      <c r="N24" s="174"/>
      <c r="O24" s="174"/>
      <c r="P24" s="175"/>
      <c r="Q24" s="173" t="s">
        <v>135</v>
      </c>
      <c r="R24" s="175"/>
      <c r="S24" s="176" t="s">
        <v>50</v>
      </c>
      <c r="T24" s="176"/>
      <c r="U24" s="176" t="s">
        <v>137</v>
      </c>
      <c r="V24" s="176"/>
      <c r="W24" s="176" t="s">
        <v>115</v>
      </c>
      <c r="X24" s="176"/>
      <c r="Y24" s="176" t="s">
        <v>139</v>
      </c>
      <c r="Z24" s="176"/>
      <c r="AA24" s="46"/>
      <c r="AB24" s="47"/>
      <c r="AG24" s="47"/>
      <c r="AH24" s="47"/>
    </row>
    <row r="25" spans="1:34" ht="17.25" customHeight="1">
      <c r="A25" s="143" t="s">
        <v>127</v>
      </c>
      <c r="B25" s="144"/>
      <c r="C25" s="144"/>
      <c r="D25" s="145"/>
      <c r="E25" s="173" t="s">
        <v>131</v>
      </c>
      <c r="F25" s="174"/>
      <c r="G25" s="174"/>
      <c r="H25" s="175"/>
      <c r="I25" s="173" t="s">
        <v>132</v>
      </c>
      <c r="J25" s="174"/>
      <c r="K25" s="174"/>
      <c r="L25" s="175"/>
      <c r="M25" s="170"/>
      <c r="N25" s="171"/>
      <c r="O25" s="171"/>
      <c r="P25" s="172"/>
      <c r="Q25" s="173" t="s">
        <v>58</v>
      </c>
      <c r="R25" s="175"/>
      <c r="S25" s="176" t="s">
        <v>56</v>
      </c>
      <c r="T25" s="176"/>
      <c r="U25" s="176" t="s">
        <v>52</v>
      </c>
      <c r="V25" s="176"/>
      <c r="W25" s="176" t="s">
        <v>151</v>
      </c>
      <c r="X25" s="176"/>
      <c r="Y25" s="176" t="s">
        <v>140</v>
      </c>
      <c r="Z25" s="176"/>
      <c r="AA25" s="46"/>
      <c r="AB25" s="47"/>
      <c r="AG25" s="47"/>
      <c r="AH25" s="47"/>
    </row>
    <row r="26" spans="1:34" ht="17.25" customHeight="1">
      <c r="A26" s="142" t="s">
        <v>60</v>
      </c>
      <c r="B26" s="142"/>
      <c r="C26" s="142"/>
      <c r="D26" s="14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9"/>
    </row>
    <row r="27" spans="1:34" ht="17.25" customHeight="1">
      <c r="A27" s="143"/>
      <c r="B27" s="144"/>
      <c r="C27" s="144"/>
      <c r="D27" s="145"/>
      <c r="E27" s="143" t="s">
        <v>128</v>
      </c>
      <c r="F27" s="144"/>
      <c r="G27" s="144"/>
      <c r="H27" s="145"/>
      <c r="I27" s="143" t="s">
        <v>40</v>
      </c>
      <c r="J27" s="144"/>
      <c r="K27" s="144"/>
      <c r="L27" s="145"/>
      <c r="M27" s="143" t="s">
        <v>129</v>
      </c>
      <c r="N27" s="144"/>
      <c r="O27" s="144"/>
      <c r="P27" s="145"/>
      <c r="Q27" s="177" t="s">
        <v>5</v>
      </c>
      <c r="R27" s="178"/>
      <c r="S27" s="179" t="s">
        <v>6</v>
      </c>
      <c r="T27" s="179"/>
      <c r="U27" s="179" t="s">
        <v>7</v>
      </c>
      <c r="V27" s="179"/>
      <c r="W27" s="179" t="s">
        <v>41</v>
      </c>
      <c r="X27" s="179"/>
      <c r="Y27" s="179" t="s">
        <v>9</v>
      </c>
      <c r="Z27" s="179"/>
      <c r="AA27" s="46"/>
      <c r="AB27" s="47"/>
      <c r="AC27" s="47"/>
      <c r="AD27" s="47"/>
      <c r="AE27" s="47"/>
      <c r="AF27" s="47"/>
      <c r="AG27" s="47"/>
      <c r="AH27" s="47"/>
    </row>
    <row r="28" spans="1:34" ht="17.25" customHeight="1">
      <c r="A28" s="143" t="s">
        <v>128</v>
      </c>
      <c r="B28" s="144"/>
      <c r="C28" s="144"/>
      <c r="D28" s="145"/>
      <c r="E28" s="170"/>
      <c r="F28" s="171"/>
      <c r="G28" s="171"/>
      <c r="H28" s="172"/>
      <c r="I28" s="173" t="s">
        <v>132</v>
      </c>
      <c r="J28" s="174"/>
      <c r="K28" s="174"/>
      <c r="L28" s="175"/>
      <c r="M28" s="173" t="s">
        <v>141</v>
      </c>
      <c r="N28" s="174"/>
      <c r="O28" s="174"/>
      <c r="P28" s="175"/>
      <c r="Q28" s="173" t="s">
        <v>58</v>
      </c>
      <c r="R28" s="175"/>
      <c r="S28" s="176" t="s">
        <v>147</v>
      </c>
      <c r="T28" s="176"/>
      <c r="U28" s="176" t="s">
        <v>52</v>
      </c>
      <c r="V28" s="176"/>
      <c r="W28" s="176" t="s">
        <v>151</v>
      </c>
      <c r="X28" s="176"/>
      <c r="Y28" s="176" t="s">
        <v>48</v>
      </c>
      <c r="Z28" s="176"/>
      <c r="AA28" s="46"/>
      <c r="AB28" s="47"/>
      <c r="AC28" s="47"/>
      <c r="AD28" s="47"/>
      <c r="AE28" s="47"/>
      <c r="AF28" s="47"/>
      <c r="AG28" s="47"/>
      <c r="AH28" s="47"/>
    </row>
    <row r="29" spans="1:34" ht="17.25" customHeight="1">
      <c r="A29" s="143" t="s">
        <v>40</v>
      </c>
      <c r="B29" s="144"/>
      <c r="C29" s="144"/>
      <c r="D29" s="145"/>
      <c r="E29" s="173" t="s">
        <v>142</v>
      </c>
      <c r="F29" s="174"/>
      <c r="G29" s="174"/>
      <c r="H29" s="175"/>
      <c r="I29" s="170"/>
      <c r="J29" s="171"/>
      <c r="K29" s="171"/>
      <c r="L29" s="172"/>
      <c r="M29" s="173" t="s">
        <v>145</v>
      </c>
      <c r="N29" s="174"/>
      <c r="O29" s="174"/>
      <c r="P29" s="175"/>
      <c r="Q29" s="173" t="s">
        <v>50</v>
      </c>
      <c r="R29" s="175"/>
      <c r="S29" s="176" t="s">
        <v>148</v>
      </c>
      <c r="T29" s="176"/>
      <c r="U29" s="176" t="s">
        <v>150</v>
      </c>
      <c r="V29" s="176"/>
      <c r="W29" s="176" t="s">
        <v>152</v>
      </c>
      <c r="X29" s="176"/>
      <c r="Y29" s="176" t="s">
        <v>154</v>
      </c>
      <c r="Z29" s="176"/>
      <c r="AA29" s="46"/>
      <c r="AB29" s="47"/>
      <c r="AC29" s="47"/>
      <c r="AD29" s="47"/>
      <c r="AE29" s="47"/>
      <c r="AF29" s="47"/>
      <c r="AG29" s="47"/>
      <c r="AH29" s="47"/>
    </row>
    <row r="30" spans="1:34" ht="17.25" customHeight="1">
      <c r="A30" s="143" t="s">
        <v>129</v>
      </c>
      <c r="B30" s="144"/>
      <c r="C30" s="144"/>
      <c r="D30" s="145"/>
      <c r="E30" s="173" t="s">
        <v>143</v>
      </c>
      <c r="F30" s="174"/>
      <c r="G30" s="174"/>
      <c r="H30" s="175"/>
      <c r="I30" s="173" t="s">
        <v>144</v>
      </c>
      <c r="J30" s="174"/>
      <c r="K30" s="174"/>
      <c r="L30" s="175"/>
      <c r="M30" s="170"/>
      <c r="N30" s="171"/>
      <c r="O30" s="171"/>
      <c r="P30" s="172"/>
      <c r="Q30" s="173" t="s">
        <v>146</v>
      </c>
      <c r="R30" s="175"/>
      <c r="S30" s="176" t="s">
        <v>149</v>
      </c>
      <c r="T30" s="176"/>
      <c r="U30" s="176" t="s">
        <v>59</v>
      </c>
      <c r="V30" s="176"/>
      <c r="W30" s="176" t="s">
        <v>153</v>
      </c>
      <c r="X30" s="176"/>
      <c r="Y30" s="176" t="s">
        <v>50</v>
      </c>
      <c r="Z30" s="176"/>
      <c r="AA30" s="46"/>
      <c r="AB30" s="47"/>
      <c r="AC30" s="47"/>
      <c r="AD30" s="47"/>
      <c r="AE30" s="47"/>
      <c r="AF30" s="47"/>
      <c r="AG30" s="47"/>
      <c r="AH30" s="47"/>
    </row>
    <row r="31" spans="1:34" s="47" customFormat="1" ht="17.25" customHeight="1">
      <c r="A31" s="62"/>
      <c r="B31" s="62"/>
      <c r="C31" s="62"/>
      <c r="D31" s="62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46"/>
    </row>
    <row r="32" spans="1:34" s="47" customFormat="1" ht="17.25" customHeight="1">
      <c r="A32" s="62"/>
      <c r="B32" s="182" t="s">
        <v>61</v>
      </c>
      <c r="C32" s="182"/>
      <c r="D32" s="182"/>
      <c r="E32" s="183" t="s">
        <v>27</v>
      </c>
      <c r="F32" s="183"/>
      <c r="G32" s="183"/>
      <c r="H32" s="51" t="s">
        <v>87</v>
      </c>
      <c r="I32" s="51" t="s">
        <v>62</v>
      </c>
      <c r="J32" s="51" t="s">
        <v>69</v>
      </c>
      <c r="K32" s="183" t="s">
        <v>155</v>
      </c>
      <c r="L32" s="183"/>
      <c r="M32" s="183"/>
      <c r="N32" s="51"/>
      <c r="O32" s="51"/>
      <c r="P32" s="182" t="s">
        <v>65</v>
      </c>
      <c r="Q32" s="182"/>
      <c r="R32" s="182"/>
      <c r="S32" s="183" t="s">
        <v>18</v>
      </c>
      <c r="T32" s="183"/>
      <c r="U32" s="51" t="s">
        <v>69</v>
      </c>
      <c r="V32" s="51" t="s">
        <v>62</v>
      </c>
      <c r="W32" s="51" t="s">
        <v>64</v>
      </c>
      <c r="X32" s="183" t="s">
        <v>17</v>
      </c>
      <c r="Y32" s="183"/>
      <c r="Z32" s="54"/>
    </row>
    <row r="33" spans="1:25">
      <c r="U33" s="55"/>
      <c r="V33" s="61"/>
      <c r="W33" s="55"/>
    </row>
    <row r="34" spans="1:25" ht="14.25">
      <c r="B34" s="182" t="s">
        <v>68</v>
      </c>
      <c r="C34" s="182"/>
      <c r="D34" s="182"/>
      <c r="E34" s="183" t="s">
        <v>156</v>
      </c>
      <c r="F34" s="183"/>
      <c r="G34" s="183"/>
      <c r="H34" s="51" t="s">
        <v>157</v>
      </c>
      <c r="I34" s="51" t="s">
        <v>62</v>
      </c>
      <c r="J34" s="51" t="s">
        <v>69</v>
      </c>
      <c r="K34" s="183" t="s">
        <v>124</v>
      </c>
      <c r="L34" s="183"/>
      <c r="M34" s="183"/>
      <c r="V34" s="61"/>
      <c r="W34" s="55"/>
    </row>
    <row r="35" spans="1:25">
      <c r="H35" s="55">
        <v>5</v>
      </c>
      <c r="I35" s="57" t="s">
        <v>67</v>
      </c>
      <c r="J35" s="55">
        <v>4</v>
      </c>
      <c r="Q35" s="58" t="s">
        <v>70</v>
      </c>
      <c r="R35" s="180" t="s">
        <v>156</v>
      </c>
      <c r="S35" s="181"/>
      <c r="T35" s="61" t="s">
        <v>71</v>
      </c>
      <c r="U35" s="180" t="s">
        <v>158</v>
      </c>
      <c r="V35" s="180"/>
      <c r="W35" s="61" t="s">
        <v>72</v>
      </c>
      <c r="X35" s="180" t="s">
        <v>17</v>
      </c>
      <c r="Y35" s="180"/>
    </row>
    <row r="37" spans="1:25">
      <c r="A37" s="114" t="s">
        <v>159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9" spans="1:25" ht="13.5" customHeight="1">
      <c r="A39" s="115" t="s">
        <v>0</v>
      </c>
      <c r="B39" s="115"/>
      <c r="C39" s="115"/>
      <c r="G39" s="29"/>
      <c r="H39" s="117" t="s">
        <v>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5">
      <c r="A40" s="115"/>
      <c r="B40" s="115"/>
      <c r="C40" s="115"/>
    </row>
    <row r="41" spans="1:25" ht="14.25" thickBot="1"/>
    <row r="42" spans="1:25" s="28" customFormat="1">
      <c r="A42" s="72"/>
      <c r="B42" s="73"/>
      <c r="C42" s="74"/>
      <c r="D42" s="118" t="str">
        <f>A44</f>
        <v>JSN</v>
      </c>
      <c r="E42" s="119"/>
      <c r="F42" s="120"/>
      <c r="G42" s="118" t="str">
        <f>A46</f>
        <v>cereza</v>
      </c>
      <c r="H42" s="119"/>
      <c r="I42" s="120"/>
      <c r="J42" s="118" t="str">
        <f>A48</f>
        <v>札幌中央</v>
      </c>
      <c r="K42" s="119"/>
      <c r="L42" s="120"/>
      <c r="M42" s="146" t="str">
        <f>A50</f>
        <v>札幌西</v>
      </c>
      <c r="N42" s="147"/>
      <c r="O42" s="147"/>
      <c r="P42" s="136" t="s">
        <v>2</v>
      </c>
      <c r="Q42" s="138" t="s">
        <v>3</v>
      </c>
      <c r="R42" s="138" t="s">
        <v>4</v>
      </c>
      <c r="S42" s="138" t="s">
        <v>5</v>
      </c>
      <c r="T42" s="138" t="s">
        <v>6</v>
      </c>
      <c r="U42" s="138" t="s">
        <v>7</v>
      </c>
      <c r="V42" s="138" t="s">
        <v>8</v>
      </c>
      <c r="W42" s="140" t="s">
        <v>9</v>
      </c>
      <c r="X42" s="1"/>
    </row>
    <row r="43" spans="1:25" s="28" customFormat="1" ht="14.25" thickBot="1">
      <c r="A43" s="75"/>
      <c r="B43" s="76"/>
      <c r="C43" s="77"/>
      <c r="D43" s="121"/>
      <c r="E43" s="122"/>
      <c r="F43" s="123"/>
      <c r="G43" s="121"/>
      <c r="H43" s="122"/>
      <c r="I43" s="123"/>
      <c r="J43" s="121"/>
      <c r="K43" s="122"/>
      <c r="L43" s="123"/>
      <c r="M43" s="149"/>
      <c r="N43" s="150"/>
      <c r="O43" s="150"/>
      <c r="P43" s="137"/>
      <c r="Q43" s="139"/>
      <c r="R43" s="139"/>
      <c r="S43" s="139"/>
      <c r="T43" s="139"/>
      <c r="U43" s="139"/>
      <c r="V43" s="139"/>
      <c r="W43" s="141"/>
      <c r="X43" s="1"/>
    </row>
    <row r="44" spans="1:25" s="28" customFormat="1" ht="13.5" customHeight="1">
      <c r="A44" s="72" t="s">
        <v>37</v>
      </c>
      <c r="B44" s="73"/>
      <c r="C44" s="74"/>
      <c r="D44" s="106"/>
      <c r="E44" s="107"/>
      <c r="F44" s="108"/>
      <c r="G44" s="2"/>
      <c r="H44" s="3" t="str">
        <f>IF(G45="","",IF(G45=I45,"△",IF(G45&gt;=I45,"○","●")))</f>
        <v>○</v>
      </c>
      <c r="I44" s="4"/>
      <c r="J44" s="2"/>
      <c r="K44" s="3" t="str">
        <f>IF(J45="","",IF(J45=L45,"△",IF(J45&gt;=L45,"○","●")))</f>
        <v>●</v>
      </c>
      <c r="L44" s="5"/>
      <c r="M44" s="6"/>
      <c r="N44" s="3" t="str">
        <f>IF(M45="","",IF(M45=O45,"△",IF(M45&gt;=O45,"○","●")))</f>
        <v>○</v>
      </c>
      <c r="O44" s="26"/>
      <c r="P44" s="112">
        <f>IF(AND($H44="",$K44="",$N44=""),"",COUNTIF($D44:$N44,"○"))</f>
        <v>2</v>
      </c>
      <c r="Q44" s="113">
        <f>IF(AND($H44="",$K44="",$N44=""),"",COUNTIF($D44:$N44,"△"))</f>
        <v>0</v>
      </c>
      <c r="R44" s="113">
        <f>IF(AND($H44="",$K44="",$N44=""),"",COUNTIF($D44:$N44,"●"))</f>
        <v>1</v>
      </c>
      <c r="S44" s="113">
        <f>IF(P44="","",(P44*3)+(Q44*1))</f>
        <v>6</v>
      </c>
      <c r="T44" s="113">
        <f>IF(P44="","",SUM(G45,J45,M45))</f>
        <v>6</v>
      </c>
      <c r="U44" s="113">
        <f>IF(P44="","",SUM(I45,L45,O45))</f>
        <v>5</v>
      </c>
      <c r="V44" s="113">
        <f>IF(P44="","",T44-U44)</f>
        <v>1</v>
      </c>
      <c r="W44" s="102">
        <f>IF(X44="","",RANK(X44,$X44:$X51,0))</f>
        <v>2</v>
      </c>
      <c r="X44" s="71">
        <f>IF(V44="","",$S44*100+$V44*10+T44)</f>
        <v>616</v>
      </c>
    </row>
    <row r="45" spans="1:25" s="28" customFormat="1" ht="14.25" customHeight="1" thickBot="1">
      <c r="A45" s="103"/>
      <c r="B45" s="104"/>
      <c r="C45" s="105"/>
      <c r="D45" s="109"/>
      <c r="E45" s="110"/>
      <c r="F45" s="111"/>
      <c r="G45" s="7">
        <f>IF(F47="","",F47)</f>
        <v>2</v>
      </c>
      <c r="H45" s="8" t="s">
        <v>10</v>
      </c>
      <c r="I45" s="9">
        <f>IF(D47="","",D47)</f>
        <v>0</v>
      </c>
      <c r="J45" s="7">
        <f>IF(F49="","",F49)</f>
        <v>0</v>
      </c>
      <c r="K45" s="8" t="s">
        <v>10</v>
      </c>
      <c r="L45" s="9">
        <f>IF(D49="","",D49)</f>
        <v>4</v>
      </c>
      <c r="M45" s="7">
        <f>IF(F51="","",F51)</f>
        <v>4</v>
      </c>
      <c r="N45" s="8" t="s">
        <v>10</v>
      </c>
      <c r="O45" s="8">
        <f>IF(D51="","",D51)</f>
        <v>1</v>
      </c>
      <c r="P45" s="99"/>
      <c r="Q45" s="100"/>
      <c r="R45" s="100"/>
      <c r="S45" s="100"/>
      <c r="T45" s="100"/>
      <c r="U45" s="100"/>
      <c r="V45" s="100"/>
      <c r="W45" s="70"/>
      <c r="X45" s="71"/>
    </row>
    <row r="46" spans="1:25" s="28" customFormat="1" ht="13.5" customHeight="1">
      <c r="A46" s="72" t="s">
        <v>160</v>
      </c>
      <c r="B46" s="73"/>
      <c r="C46" s="74"/>
      <c r="D46" s="10"/>
      <c r="E46" s="11" t="str">
        <f>IF(D47="","",IF(D47=F47,"△",IF(D47&gt;=F47,"○","●")))</f>
        <v>●</v>
      </c>
      <c r="F46" s="12"/>
      <c r="G46" s="78"/>
      <c r="H46" s="79"/>
      <c r="I46" s="95"/>
      <c r="J46" s="6"/>
      <c r="K46" s="11" t="str">
        <f>IF(J47="","",IF(J47=L47,"△",IF(J47&gt;=L47,"○","●")))</f>
        <v>●</v>
      </c>
      <c r="L46" s="13"/>
      <c r="M46" s="6"/>
      <c r="N46" s="11" t="str">
        <f>IF(M47="","",IF(M47=O47,"△",IF(M47&gt;=O47,"○","●")))</f>
        <v>○</v>
      </c>
      <c r="O46" s="27"/>
      <c r="P46" s="82">
        <f>IF(AND($E46="",$K46="",$N46=""),"",COUNTIF($D46:$N46,"○"))</f>
        <v>1</v>
      </c>
      <c r="Q46" s="84">
        <f>IF(AND($E46="",$K46="",$N46=""),"",COUNTIF($D46:$N46,"△"))</f>
        <v>0</v>
      </c>
      <c r="R46" s="84">
        <f>IF(AND($E46="",$K46="",$N46=""),"",COUNTIF($D46:$N46,"●"))</f>
        <v>2</v>
      </c>
      <c r="S46" s="86">
        <f>IF(P46="","",(P46*3)+(Q46*1))</f>
        <v>3</v>
      </c>
      <c r="T46" s="86">
        <f>IF(P46="","",SUM(D47,J47,M47))</f>
        <v>2</v>
      </c>
      <c r="U46" s="86">
        <f>IF(P46="","",SUM(F47,L47,O47))</f>
        <v>12</v>
      </c>
      <c r="V46" s="86">
        <f>IF(P46="","",T46-U46)</f>
        <v>-10</v>
      </c>
      <c r="W46" s="69">
        <f>IF(X46="","",RANK(X46,$X44:$X51,0))</f>
        <v>3</v>
      </c>
      <c r="X46" s="71">
        <f>IF(V46="","",$S46*100+$V46*10+T46)</f>
        <v>202</v>
      </c>
    </row>
    <row r="47" spans="1:25" s="28" customFormat="1" ht="14.25" customHeight="1" thickBot="1">
      <c r="A47" s="103"/>
      <c r="B47" s="104"/>
      <c r="C47" s="105"/>
      <c r="D47" s="14">
        <v>0</v>
      </c>
      <c r="E47" s="15" t="s">
        <v>10</v>
      </c>
      <c r="F47" s="16">
        <v>2</v>
      </c>
      <c r="G47" s="96"/>
      <c r="H47" s="97"/>
      <c r="I47" s="98"/>
      <c r="J47" s="17">
        <f>IF(I49="","",I49)</f>
        <v>0</v>
      </c>
      <c r="K47" s="18" t="s">
        <v>10</v>
      </c>
      <c r="L47" s="19">
        <f>IF(G49="","",G49)</f>
        <v>10</v>
      </c>
      <c r="M47" s="17">
        <f>IF(I51="","",I51)</f>
        <v>2</v>
      </c>
      <c r="N47" s="18" t="s">
        <v>10</v>
      </c>
      <c r="O47" s="18">
        <f>IF(G51="","",G51)</f>
        <v>0</v>
      </c>
      <c r="P47" s="99"/>
      <c r="Q47" s="100"/>
      <c r="R47" s="100"/>
      <c r="S47" s="101"/>
      <c r="T47" s="101"/>
      <c r="U47" s="101"/>
      <c r="V47" s="101"/>
      <c r="W47" s="70"/>
      <c r="X47" s="71"/>
    </row>
    <row r="48" spans="1:25" s="28" customFormat="1" ht="13.5" customHeight="1">
      <c r="A48" s="72" t="s">
        <v>161</v>
      </c>
      <c r="B48" s="73"/>
      <c r="C48" s="74"/>
      <c r="D48" s="10"/>
      <c r="E48" s="11" t="str">
        <f>IF(D49="","",IF(D49=F49,"△",IF(D49&gt;=F49,"○","●")))</f>
        <v>○</v>
      </c>
      <c r="F48" s="12"/>
      <c r="G48" s="11"/>
      <c r="H48" s="11" t="str">
        <f>IF(G49="","",IF(G49=I49,"△",IF(G49&gt;=I49,"○","●")))</f>
        <v>○</v>
      </c>
      <c r="I48" s="12"/>
      <c r="J48" s="78"/>
      <c r="K48" s="79"/>
      <c r="L48" s="95"/>
      <c r="M48" s="6"/>
      <c r="N48" s="11" t="str">
        <f>IF(M49="","",IF(M49=O49,"△",IF(M49&gt;=O49,"○","●")))</f>
        <v>○</v>
      </c>
      <c r="O48" s="27"/>
      <c r="P48" s="82">
        <f>IF(AND($E48="",$H48="",$N48=""),"",COUNTIF($D48:$N48,"○"))</f>
        <v>3</v>
      </c>
      <c r="Q48" s="84">
        <f>IF(AND($E48="",$H48="",$N48=""),"",COUNTIF($D48:$N48,"△"))</f>
        <v>0</v>
      </c>
      <c r="R48" s="84">
        <f>IF(AND($E48="",$H48="",$N48=""),"",COUNTIF($D48:$N48,"●"))</f>
        <v>0</v>
      </c>
      <c r="S48" s="86">
        <f>IF(P48="","",(P48*3)+(Q48*1))</f>
        <v>9</v>
      </c>
      <c r="T48" s="86">
        <f>IF(P48="","",SUM(G49,D49,M49))</f>
        <v>18</v>
      </c>
      <c r="U48" s="86">
        <f>IF(P48="","",SUM(F49,I49,O49))</f>
        <v>0</v>
      </c>
      <c r="V48" s="86">
        <f>IF(P48="","",T48-U48)</f>
        <v>18</v>
      </c>
      <c r="W48" s="69">
        <f>IF(X48="","",RANK(X48,$X44:$X51,0))</f>
        <v>1</v>
      </c>
      <c r="X48" s="71">
        <f>IF(V48="","",$S48*100+$V48*10+T48)</f>
        <v>1098</v>
      </c>
    </row>
    <row r="49" spans="1:24" s="28" customFormat="1" ht="14.25" customHeight="1" thickBot="1">
      <c r="A49" s="103"/>
      <c r="B49" s="104"/>
      <c r="C49" s="105"/>
      <c r="D49" s="14">
        <v>4</v>
      </c>
      <c r="E49" s="15" t="s">
        <v>10</v>
      </c>
      <c r="F49" s="16">
        <v>0</v>
      </c>
      <c r="G49" s="14">
        <v>10</v>
      </c>
      <c r="H49" s="15" t="s">
        <v>10</v>
      </c>
      <c r="I49" s="16">
        <v>0</v>
      </c>
      <c r="J49" s="96"/>
      <c r="K49" s="97"/>
      <c r="L49" s="98"/>
      <c r="M49" s="17">
        <f>IF(L51="","",L51)</f>
        <v>4</v>
      </c>
      <c r="N49" s="18" t="s">
        <v>10</v>
      </c>
      <c r="O49" s="18">
        <f>IF(J51="","",J51)</f>
        <v>0</v>
      </c>
      <c r="P49" s="99"/>
      <c r="Q49" s="100"/>
      <c r="R49" s="100"/>
      <c r="S49" s="101"/>
      <c r="T49" s="101"/>
      <c r="U49" s="101"/>
      <c r="V49" s="101"/>
      <c r="W49" s="70"/>
      <c r="X49" s="71"/>
    </row>
    <row r="50" spans="1:24" s="28" customFormat="1" ht="13.5" customHeight="1">
      <c r="A50" s="190" t="s">
        <v>162</v>
      </c>
      <c r="B50" s="191"/>
      <c r="C50" s="192"/>
      <c r="D50" s="25"/>
      <c r="E50" s="20" t="str">
        <f>IF(D51="","",IF(D51=F51,"△",IF(D51&gt;=F51,"○","●")))</f>
        <v>●</v>
      </c>
      <c r="F50" s="21"/>
      <c r="G50" s="20"/>
      <c r="H50" s="20" t="str">
        <f>IF(G51="","",IF(G51=I51,"△",IF(G51&gt;=I51,"○","●")))</f>
        <v>●</v>
      </c>
      <c r="I50" s="21"/>
      <c r="J50" s="20"/>
      <c r="K50" s="20" t="str">
        <f>IF(J51="","",IF(J51=L51,"△",IF(J51&gt;=L51,"○","●")))</f>
        <v>●</v>
      </c>
      <c r="L50" s="21"/>
      <c r="M50" s="78"/>
      <c r="N50" s="79"/>
      <c r="O50" s="79"/>
      <c r="P50" s="82">
        <f>IF(AND($E50="",$H50="",$N50=""),"",COUNTIF($D50:$N50,"○"))</f>
        <v>0</v>
      </c>
      <c r="Q50" s="84">
        <f>IF(AND($E50="",$H50="",$N50=""),"",COUNTIF($D50:$N50,"△"))</f>
        <v>0</v>
      </c>
      <c r="R50" s="84">
        <f>IF(AND($E50="",$H50="",$N50=""),"",COUNTIF($D50:$N50,"●"))</f>
        <v>3</v>
      </c>
      <c r="S50" s="86">
        <f>IF(P50="","",(P50*3)+(Q50*1))</f>
        <v>0</v>
      </c>
      <c r="T50" s="86">
        <f>IF(P50="","",SUM(G51,D51,J51))</f>
        <v>1</v>
      </c>
      <c r="U50" s="86">
        <f>IF(P50="","",SUM(F51,I51,L51))</f>
        <v>10</v>
      </c>
      <c r="V50" s="86">
        <f>IF(P50="","",T50-U50)</f>
        <v>-9</v>
      </c>
      <c r="W50" s="69">
        <v>4</v>
      </c>
      <c r="X50" s="71">
        <f>IF(V50="","",$S50*100+$V50*10+T50)</f>
        <v>-89</v>
      </c>
    </row>
    <row r="51" spans="1:24" ht="14.25" customHeight="1" thickBot="1">
      <c r="A51" s="193"/>
      <c r="B51" s="194"/>
      <c r="C51" s="195"/>
      <c r="D51" s="22">
        <v>1</v>
      </c>
      <c r="E51" s="23" t="s">
        <v>10</v>
      </c>
      <c r="F51" s="24">
        <v>4</v>
      </c>
      <c r="G51" s="22">
        <v>0</v>
      </c>
      <c r="H51" s="23" t="s">
        <v>10</v>
      </c>
      <c r="I51" s="24">
        <v>2</v>
      </c>
      <c r="J51" s="22">
        <v>0</v>
      </c>
      <c r="K51" s="23" t="s">
        <v>10</v>
      </c>
      <c r="L51" s="24">
        <v>4</v>
      </c>
      <c r="M51" s="80"/>
      <c r="N51" s="81"/>
      <c r="O51" s="81"/>
      <c r="P51" s="83"/>
      <c r="Q51" s="85"/>
      <c r="R51" s="85"/>
      <c r="S51" s="87"/>
      <c r="T51" s="87"/>
      <c r="U51" s="87"/>
      <c r="V51" s="87"/>
      <c r="W51" s="88"/>
      <c r="X51" s="71"/>
    </row>
    <row r="53" spans="1:24" ht="14.25" thickBot="1"/>
    <row r="54" spans="1:24" s="28" customFormat="1">
      <c r="A54" s="72"/>
      <c r="B54" s="73"/>
      <c r="C54" s="74"/>
      <c r="D54" s="118" t="str">
        <f>A56</f>
        <v>菊水</v>
      </c>
      <c r="E54" s="119"/>
      <c r="F54" s="120"/>
      <c r="G54" s="118" t="str">
        <f>A58</f>
        <v>JSN</v>
      </c>
      <c r="H54" s="119"/>
      <c r="I54" s="120"/>
      <c r="J54" s="124" t="str">
        <f>A60</f>
        <v>岩見沢ジュニア</v>
      </c>
      <c r="K54" s="125"/>
      <c r="L54" s="126"/>
      <c r="M54" s="118" t="str">
        <f>A62</f>
        <v>千歳稲穂</v>
      </c>
      <c r="N54" s="119"/>
      <c r="O54" s="119"/>
      <c r="P54" s="136" t="s">
        <v>2</v>
      </c>
      <c r="Q54" s="138" t="s">
        <v>3</v>
      </c>
      <c r="R54" s="138" t="s">
        <v>4</v>
      </c>
      <c r="S54" s="138" t="s">
        <v>5</v>
      </c>
      <c r="T54" s="138" t="s">
        <v>6</v>
      </c>
      <c r="U54" s="138" t="s">
        <v>7</v>
      </c>
      <c r="V54" s="138" t="s">
        <v>8</v>
      </c>
      <c r="W54" s="140" t="s">
        <v>9</v>
      </c>
      <c r="X54" s="1"/>
    </row>
    <row r="55" spans="1:24" s="28" customFormat="1" ht="14.25" thickBot="1">
      <c r="A55" s="75"/>
      <c r="B55" s="76"/>
      <c r="C55" s="77"/>
      <c r="D55" s="121"/>
      <c r="E55" s="122"/>
      <c r="F55" s="123"/>
      <c r="G55" s="121"/>
      <c r="H55" s="122"/>
      <c r="I55" s="123"/>
      <c r="J55" s="127"/>
      <c r="K55" s="128"/>
      <c r="L55" s="129"/>
      <c r="M55" s="121"/>
      <c r="N55" s="122"/>
      <c r="O55" s="122"/>
      <c r="P55" s="137"/>
      <c r="Q55" s="139"/>
      <c r="R55" s="139"/>
      <c r="S55" s="139"/>
      <c r="T55" s="139"/>
      <c r="U55" s="139"/>
      <c r="V55" s="139"/>
      <c r="W55" s="141"/>
      <c r="X55" s="1"/>
    </row>
    <row r="56" spans="1:24" s="28" customFormat="1" ht="13.5" customHeight="1">
      <c r="A56" s="72" t="s">
        <v>27</v>
      </c>
      <c r="B56" s="73"/>
      <c r="C56" s="74"/>
      <c r="D56" s="106"/>
      <c r="E56" s="107"/>
      <c r="F56" s="108"/>
      <c r="G56" s="2"/>
      <c r="H56" s="3" t="str">
        <f>IF(G57="","",IF(G57=I57,"△",IF(G57&gt;=I57,"○","●")))</f>
        <v>○</v>
      </c>
      <c r="I56" s="4"/>
      <c r="J56" s="2"/>
      <c r="K56" s="3" t="str">
        <f>IF(J57="","",IF(J57=L57,"△",IF(J57&gt;=L57,"○","●")))</f>
        <v>●</v>
      </c>
      <c r="L56" s="5"/>
      <c r="M56" s="6"/>
      <c r="N56" s="3" t="str">
        <f>IF(M57="","",IF(M57=O57,"△",IF(M57&gt;=O57,"○","●")))</f>
        <v>●</v>
      </c>
      <c r="O56" s="26"/>
      <c r="P56" s="112">
        <f>IF(AND($H56="",$K56="",$N56=""),"",COUNTIF($D56:$N56,"○"))</f>
        <v>1</v>
      </c>
      <c r="Q56" s="113">
        <f>IF(AND($H56="",$K56="",$N56=""),"",COUNTIF($D56:$N56,"△"))</f>
        <v>0</v>
      </c>
      <c r="R56" s="113">
        <f>IF(AND($H56="",$K56="",$N56=""),"",COUNTIF($D56:$N56,"●"))</f>
        <v>2</v>
      </c>
      <c r="S56" s="113">
        <f>IF(P56="","",(P56*3)+(Q56*1))</f>
        <v>3</v>
      </c>
      <c r="T56" s="113">
        <f>IF(P56="","",SUM(G57,J57,M57))</f>
        <v>5</v>
      </c>
      <c r="U56" s="113">
        <f>IF(P56="","",SUM(I57,L57,O57))</f>
        <v>12</v>
      </c>
      <c r="V56" s="113">
        <f>IF(P56="","",T56-U56)</f>
        <v>-7</v>
      </c>
      <c r="W56" s="102">
        <f>IF(X56="","",RANK(X56,$X56:$X63,0))</f>
        <v>4</v>
      </c>
      <c r="X56" s="71">
        <f>IF(V56="","",$S56*100+$V56*10+T56)</f>
        <v>235</v>
      </c>
    </row>
    <row r="57" spans="1:24" s="28" customFormat="1" ht="14.25" customHeight="1" thickBot="1">
      <c r="A57" s="103"/>
      <c r="B57" s="104"/>
      <c r="C57" s="105"/>
      <c r="D57" s="109"/>
      <c r="E57" s="110"/>
      <c r="F57" s="111"/>
      <c r="G57" s="7">
        <f>IF(F59="","",F59)</f>
        <v>3</v>
      </c>
      <c r="H57" s="8" t="s">
        <v>10</v>
      </c>
      <c r="I57" s="9">
        <f>IF(D59="","",D59)</f>
        <v>0</v>
      </c>
      <c r="J57" s="7">
        <f>IF(F61="","",F61)</f>
        <v>0</v>
      </c>
      <c r="K57" s="8" t="s">
        <v>10</v>
      </c>
      <c r="L57" s="9">
        <f>IF(D61="","",D61)</f>
        <v>8</v>
      </c>
      <c r="M57" s="7">
        <f>IF(F63="","",F63)</f>
        <v>2</v>
      </c>
      <c r="N57" s="8" t="s">
        <v>10</v>
      </c>
      <c r="O57" s="8">
        <f>IF(D63="","",D63)</f>
        <v>4</v>
      </c>
      <c r="P57" s="99"/>
      <c r="Q57" s="100"/>
      <c r="R57" s="100"/>
      <c r="S57" s="100"/>
      <c r="T57" s="100"/>
      <c r="U57" s="100"/>
      <c r="V57" s="100"/>
      <c r="W57" s="70"/>
      <c r="X57" s="71"/>
    </row>
    <row r="58" spans="1:24" s="28" customFormat="1" ht="13.5" customHeight="1">
      <c r="A58" s="190" t="s">
        <v>37</v>
      </c>
      <c r="B58" s="191"/>
      <c r="C58" s="192"/>
      <c r="D58" s="10"/>
      <c r="E58" s="11" t="str">
        <f>IF(D59="","",IF(D59=F59,"△",IF(D59&gt;=F59,"○","●")))</f>
        <v>●</v>
      </c>
      <c r="F58" s="12"/>
      <c r="G58" s="78"/>
      <c r="H58" s="79"/>
      <c r="I58" s="95"/>
      <c r="J58" s="6"/>
      <c r="K58" s="11" t="str">
        <f>IF(J59="","",IF(J59=L59,"△",IF(J59&gt;=L59,"○","●")))</f>
        <v>●</v>
      </c>
      <c r="L58" s="13"/>
      <c r="M58" s="6"/>
      <c r="N58" s="11" t="str">
        <f>IF(M59="","",IF(M59=O59,"△",IF(M59&gt;=O59,"○","●")))</f>
        <v>○</v>
      </c>
      <c r="O58" s="27"/>
      <c r="P58" s="82">
        <f>IF(AND($E58="",$K58="",$N58=""),"",COUNTIF($D58:$N58,"○"))</f>
        <v>1</v>
      </c>
      <c r="Q58" s="84">
        <f>IF(AND($E58="",$K58="",$N58=""),"",COUNTIF($D58:$N58,"△"))</f>
        <v>0</v>
      </c>
      <c r="R58" s="84">
        <f>IF(AND($E58="",$K58="",$N58=""),"",COUNTIF($D58:$N58,"●"))</f>
        <v>2</v>
      </c>
      <c r="S58" s="86">
        <f>IF(P58="","",(P58*3)+(Q58*1))</f>
        <v>3</v>
      </c>
      <c r="T58" s="86">
        <f>IF(P58="","",SUM(D59,J59,M59))</f>
        <v>2</v>
      </c>
      <c r="U58" s="86">
        <f>IF(P58="","",SUM(F59,L59,O59))</f>
        <v>7</v>
      </c>
      <c r="V58" s="86">
        <f>IF(P58="","",T58-U58)</f>
        <v>-5</v>
      </c>
      <c r="W58" s="69">
        <f>IF(X58="","",RANK(X58,$X56:$X63,0))</f>
        <v>3</v>
      </c>
      <c r="X58" s="71">
        <f>IF(V58="","",$S58*100+$V58*10+T58)</f>
        <v>252</v>
      </c>
    </row>
    <row r="59" spans="1:24" s="28" customFormat="1" ht="14.25" customHeight="1" thickBot="1">
      <c r="A59" s="196"/>
      <c r="B59" s="197"/>
      <c r="C59" s="198"/>
      <c r="D59" s="14">
        <v>0</v>
      </c>
      <c r="E59" s="15" t="s">
        <v>10</v>
      </c>
      <c r="F59" s="16">
        <v>3</v>
      </c>
      <c r="G59" s="96"/>
      <c r="H59" s="97"/>
      <c r="I59" s="98"/>
      <c r="J59" s="17">
        <f>IF(I61="","",I61)</f>
        <v>0</v>
      </c>
      <c r="K59" s="18" t="s">
        <v>10</v>
      </c>
      <c r="L59" s="19">
        <f>IF(G61="","",G61)</f>
        <v>3</v>
      </c>
      <c r="M59" s="17">
        <f>IF(I63="","",I63)</f>
        <v>2</v>
      </c>
      <c r="N59" s="18" t="s">
        <v>10</v>
      </c>
      <c r="O59" s="18">
        <f>IF(G63="","",G63)</f>
        <v>1</v>
      </c>
      <c r="P59" s="99"/>
      <c r="Q59" s="100"/>
      <c r="R59" s="100"/>
      <c r="S59" s="101"/>
      <c r="T59" s="101"/>
      <c r="U59" s="101"/>
      <c r="V59" s="101"/>
      <c r="W59" s="70"/>
      <c r="X59" s="71"/>
    </row>
    <row r="60" spans="1:24" s="28" customFormat="1" ht="13.5" customHeight="1">
      <c r="A60" s="184" t="s">
        <v>163</v>
      </c>
      <c r="B60" s="185"/>
      <c r="C60" s="186"/>
      <c r="D60" s="10"/>
      <c r="E60" s="11" t="str">
        <f>IF(D61="","",IF(D61=F61,"△",IF(D61&gt;=F61,"○","●")))</f>
        <v>○</v>
      </c>
      <c r="F60" s="12"/>
      <c r="G60" s="11"/>
      <c r="H60" s="11" t="str">
        <f>IF(G61="","",IF(G61=I61,"△",IF(G61&gt;=I61,"○","●")))</f>
        <v>○</v>
      </c>
      <c r="I60" s="12"/>
      <c r="J60" s="78"/>
      <c r="K60" s="79"/>
      <c r="L60" s="95"/>
      <c r="M60" s="6"/>
      <c r="N60" s="11" t="str">
        <f>IF(M61="","",IF(M61=O61,"△",IF(M61&gt;=O61,"○","●")))</f>
        <v>△</v>
      </c>
      <c r="O60" s="27"/>
      <c r="P60" s="82">
        <f>IF(AND($E60="",$H60="",$N60=""),"",COUNTIF($D60:$N60,"○"))</f>
        <v>2</v>
      </c>
      <c r="Q60" s="84">
        <f>IF(AND($E60="",$H60="",$N60=""),"",COUNTIF($D60:$N60,"△"))</f>
        <v>1</v>
      </c>
      <c r="R60" s="84">
        <f>IF(AND($E60="",$H60="",$N60=""),"",COUNTIF($D60:$N60,"●"))</f>
        <v>0</v>
      </c>
      <c r="S60" s="86">
        <f>IF(P60="","",(P60*3)+(Q60*1))</f>
        <v>7</v>
      </c>
      <c r="T60" s="86">
        <f>IF(P60="","",SUM(G61,D61,M61))</f>
        <v>12</v>
      </c>
      <c r="U60" s="86">
        <f>IF(P60="","",SUM(F61,I61,O61))</f>
        <v>1</v>
      </c>
      <c r="V60" s="86">
        <f>IF(P60="","",T60-U60)</f>
        <v>11</v>
      </c>
      <c r="W60" s="69">
        <f>IF(X60="","",RANK(X60,$X56:$X63,0))</f>
        <v>1</v>
      </c>
      <c r="X60" s="71">
        <f>IF(V60="","",$S60*100+$V60*10+T60)</f>
        <v>822</v>
      </c>
    </row>
    <row r="61" spans="1:24" s="28" customFormat="1" ht="14.25" customHeight="1" thickBot="1">
      <c r="A61" s="187"/>
      <c r="B61" s="188"/>
      <c r="C61" s="189"/>
      <c r="D61" s="14">
        <v>8</v>
      </c>
      <c r="E61" s="15" t="s">
        <v>10</v>
      </c>
      <c r="F61" s="16">
        <v>0</v>
      </c>
      <c r="G61" s="14">
        <v>3</v>
      </c>
      <c r="H61" s="15" t="s">
        <v>10</v>
      </c>
      <c r="I61" s="16">
        <v>0</v>
      </c>
      <c r="J61" s="96"/>
      <c r="K61" s="97"/>
      <c r="L61" s="98"/>
      <c r="M61" s="17">
        <f>IF(L63="","",L63)</f>
        <v>1</v>
      </c>
      <c r="N61" s="18" t="s">
        <v>10</v>
      </c>
      <c r="O61" s="18">
        <f>IF(J63="","",J63)</f>
        <v>1</v>
      </c>
      <c r="P61" s="99"/>
      <c r="Q61" s="100"/>
      <c r="R61" s="100"/>
      <c r="S61" s="101"/>
      <c r="T61" s="101"/>
      <c r="U61" s="101"/>
      <c r="V61" s="101"/>
      <c r="W61" s="70"/>
      <c r="X61" s="71"/>
    </row>
    <row r="62" spans="1:24" s="28" customFormat="1" ht="13.5" customHeight="1">
      <c r="A62" s="72" t="s">
        <v>31</v>
      </c>
      <c r="B62" s="73"/>
      <c r="C62" s="74"/>
      <c r="D62" s="25"/>
      <c r="E62" s="20" t="str">
        <f>IF(D63="","",IF(D63=F63,"△",IF(D63&gt;=F63,"○","●")))</f>
        <v>○</v>
      </c>
      <c r="F62" s="21"/>
      <c r="G62" s="20"/>
      <c r="H62" s="20" t="str">
        <f>IF(G63="","",IF(G63=I63,"△",IF(G63&gt;=I63,"○","●")))</f>
        <v>●</v>
      </c>
      <c r="I62" s="21"/>
      <c r="J62" s="20"/>
      <c r="K62" s="20" t="str">
        <f>IF(J63="","",IF(J63=L63,"△",IF(J63&gt;=L63,"○","●")))</f>
        <v>△</v>
      </c>
      <c r="L62" s="21"/>
      <c r="M62" s="78"/>
      <c r="N62" s="79"/>
      <c r="O62" s="79"/>
      <c r="P62" s="82">
        <f>IF(AND($E62="",$H62="",$N62=""),"",COUNTIF($D62:$N62,"○"))</f>
        <v>1</v>
      </c>
      <c r="Q62" s="84">
        <f>IF(AND($E62="",$H62="",$N62=""),"",COUNTIF($D62:$N62,"△"))</f>
        <v>1</v>
      </c>
      <c r="R62" s="84">
        <f>IF(AND($E62="",$H62="",$N62=""),"",COUNTIF($D62:$N62,"●"))</f>
        <v>1</v>
      </c>
      <c r="S62" s="86">
        <f>IF(P62="","",(P62*3)+(Q62*1))</f>
        <v>4</v>
      </c>
      <c r="T62" s="86">
        <f>IF(P62="","",SUM(G63,D63,J63))</f>
        <v>6</v>
      </c>
      <c r="U62" s="86">
        <f>IF(P62="","",SUM(F63,I63,L63))</f>
        <v>5</v>
      </c>
      <c r="V62" s="86">
        <f>IF(P62="","",T62-U62)</f>
        <v>1</v>
      </c>
      <c r="W62" s="69">
        <v>2</v>
      </c>
      <c r="X62" s="71">
        <f>IF(V62="","",$S62*100+$V62*10+T62)</f>
        <v>416</v>
      </c>
    </row>
    <row r="63" spans="1:24" ht="14.25" customHeight="1" thickBot="1">
      <c r="A63" s="75"/>
      <c r="B63" s="76"/>
      <c r="C63" s="77"/>
      <c r="D63" s="22">
        <v>4</v>
      </c>
      <c r="E63" s="23" t="s">
        <v>10</v>
      </c>
      <c r="F63" s="24">
        <v>2</v>
      </c>
      <c r="G63" s="22">
        <v>1</v>
      </c>
      <c r="H63" s="23" t="s">
        <v>10</v>
      </c>
      <c r="I63" s="24">
        <v>2</v>
      </c>
      <c r="J63" s="22">
        <v>1</v>
      </c>
      <c r="K63" s="23" t="s">
        <v>10</v>
      </c>
      <c r="L63" s="24">
        <v>1</v>
      </c>
      <c r="M63" s="80"/>
      <c r="N63" s="81"/>
      <c r="O63" s="81"/>
      <c r="P63" s="83"/>
      <c r="Q63" s="85"/>
      <c r="R63" s="85"/>
      <c r="S63" s="87"/>
      <c r="T63" s="87"/>
      <c r="U63" s="87"/>
      <c r="V63" s="87"/>
      <c r="W63" s="88"/>
      <c r="X63" s="71"/>
    </row>
  </sheetData>
  <mergeCells count="264">
    <mergeCell ref="R35:S35"/>
    <mergeCell ref="U35:V35"/>
    <mergeCell ref="X35:Y35"/>
    <mergeCell ref="A21:D21"/>
    <mergeCell ref="A23:D23"/>
    <mergeCell ref="E23:H23"/>
    <mergeCell ref="I23:L23"/>
    <mergeCell ref="M23:P23"/>
    <mergeCell ref="Q23:R23"/>
    <mergeCell ref="S23:T23"/>
    <mergeCell ref="U23:V23"/>
    <mergeCell ref="W23:X23"/>
    <mergeCell ref="A25:D25"/>
    <mergeCell ref="E25:H25"/>
    <mergeCell ref="I25:L25"/>
    <mergeCell ref="M25:P25"/>
    <mergeCell ref="Q25:R25"/>
    <mergeCell ref="S25:T25"/>
    <mergeCell ref="U25:V25"/>
    <mergeCell ref="W25:X25"/>
    <mergeCell ref="B32:D32"/>
    <mergeCell ref="E32:G32"/>
    <mergeCell ref="K32:M32"/>
    <mergeCell ref="P32:R32"/>
    <mergeCell ref="S32:T32"/>
    <mergeCell ref="X32:Y32"/>
    <mergeCell ref="B34:D34"/>
    <mergeCell ref="E34:G34"/>
    <mergeCell ref="K34:M34"/>
    <mergeCell ref="A30:D30"/>
    <mergeCell ref="E30:H30"/>
    <mergeCell ref="I30:L30"/>
    <mergeCell ref="M30:P30"/>
    <mergeCell ref="Q30:R30"/>
    <mergeCell ref="S30:T30"/>
    <mergeCell ref="U30:V30"/>
    <mergeCell ref="W30:X30"/>
    <mergeCell ref="Y30:Z30"/>
    <mergeCell ref="A29:D29"/>
    <mergeCell ref="E29:H29"/>
    <mergeCell ref="I29:L29"/>
    <mergeCell ref="M29:P29"/>
    <mergeCell ref="Q29:R29"/>
    <mergeCell ref="S29:T29"/>
    <mergeCell ref="U29:V29"/>
    <mergeCell ref="W29:X29"/>
    <mergeCell ref="Y29:Z29"/>
    <mergeCell ref="A28:D28"/>
    <mergeCell ref="E28:H28"/>
    <mergeCell ref="I28:L28"/>
    <mergeCell ref="M28:P28"/>
    <mergeCell ref="Q28:R28"/>
    <mergeCell ref="S28:T28"/>
    <mergeCell ref="U28:V28"/>
    <mergeCell ref="W28:X28"/>
    <mergeCell ref="Y28:Z28"/>
    <mergeCell ref="Y25:Z25"/>
    <mergeCell ref="A26:D26"/>
    <mergeCell ref="A27:D27"/>
    <mergeCell ref="E27:H27"/>
    <mergeCell ref="I27:L27"/>
    <mergeCell ref="M27:P27"/>
    <mergeCell ref="Q27:R27"/>
    <mergeCell ref="S27:T27"/>
    <mergeCell ref="U27:V27"/>
    <mergeCell ref="W27:X27"/>
    <mergeCell ref="Y27:Z27"/>
    <mergeCell ref="Y23:Z23"/>
    <mergeCell ref="A24:D24"/>
    <mergeCell ref="E24:H24"/>
    <mergeCell ref="I24:L24"/>
    <mergeCell ref="M24:P24"/>
    <mergeCell ref="Q24:R24"/>
    <mergeCell ref="S24:T24"/>
    <mergeCell ref="U24:V24"/>
    <mergeCell ref="W24:X24"/>
    <mergeCell ref="Y24:Z24"/>
    <mergeCell ref="A22:D22"/>
    <mergeCell ref="E22:H22"/>
    <mergeCell ref="I22:L22"/>
    <mergeCell ref="M22:P22"/>
    <mergeCell ref="Q22:R22"/>
    <mergeCell ref="S22:T22"/>
    <mergeCell ref="U22:V22"/>
    <mergeCell ref="W22:X22"/>
    <mergeCell ref="Y22:Z22"/>
    <mergeCell ref="A19:X19"/>
    <mergeCell ref="A62:C63"/>
    <mergeCell ref="M62:O63"/>
    <mergeCell ref="P62:P63"/>
    <mergeCell ref="Q62:Q63"/>
    <mergeCell ref="R62:R63"/>
    <mergeCell ref="S62:S63"/>
    <mergeCell ref="V58:V59"/>
    <mergeCell ref="W58:W59"/>
    <mergeCell ref="X58:X59"/>
    <mergeCell ref="A60:C61"/>
    <mergeCell ref="J60:L61"/>
    <mergeCell ref="P60:P61"/>
    <mergeCell ref="Q60:Q61"/>
    <mergeCell ref="R60:R61"/>
    <mergeCell ref="S60:S61"/>
    <mergeCell ref="T60:T61"/>
    <mergeCell ref="T62:T63"/>
    <mergeCell ref="U62:U63"/>
    <mergeCell ref="V62:V63"/>
    <mergeCell ref="W62:W63"/>
    <mergeCell ref="X62:X63"/>
    <mergeCell ref="U60:U61"/>
    <mergeCell ref="V60:V61"/>
    <mergeCell ref="A56:C57"/>
    <mergeCell ref="D56:F57"/>
    <mergeCell ref="P56:P57"/>
    <mergeCell ref="Q56:Q57"/>
    <mergeCell ref="R56:R57"/>
    <mergeCell ref="S56:S57"/>
    <mergeCell ref="T56:T57"/>
    <mergeCell ref="U56:U57"/>
    <mergeCell ref="X60:X61"/>
    <mergeCell ref="W60:W61"/>
    <mergeCell ref="A58:C59"/>
    <mergeCell ref="G58:I59"/>
    <mergeCell ref="P58:P59"/>
    <mergeCell ref="Q58:Q59"/>
    <mergeCell ref="R58:R59"/>
    <mergeCell ref="S58:S59"/>
    <mergeCell ref="T58:T59"/>
    <mergeCell ref="U58:U59"/>
    <mergeCell ref="W56:W57"/>
    <mergeCell ref="X56:X57"/>
    <mergeCell ref="V56:V57"/>
    <mergeCell ref="S46:S47"/>
    <mergeCell ref="T46:T47"/>
    <mergeCell ref="U46:U47"/>
    <mergeCell ref="V46:V47"/>
    <mergeCell ref="W46:W47"/>
    <mergeCell ref="W50:W51"/>
    <mergeCell ref="G54:I55"/>
    <mergeCell ref="J54:L55"/>
    <mergeCell ref="M54:O55"/>
    <mergeCell ref="P54:P55"/>
    <mergeCell ref="Q54:Q55"/>
    <mergeCell ref="R54:R55"/>
    <mergeCell ref="P48:P49"/>
    <mergeCell ref="Q48:Q49"/>
    <mergeCell ref="R48:R49"/>
    <mergeCell ref="T48:T49"/>
    <mergeCell ref="U48:U49"/>
    <mergeCell ref="V48:V49"/>
    <mergeCell ref="W48:W49"/>
    <mergeCell ref="S54:S55"/>
    <mergeCell ref="T54:T55"/>
    <mergeCell ref="U54:U55"/>
    <mergeCell ref="V54:V55"/>
    <mergeCell ref="U44:U45"/>
    <mergeCell ref="P42:P43"/>
    <mergeCell ref="Q42:Q43"/>
    <mergeCell ref="R42:R43"/>
    <mergeCell ref="S42:S43"/>
    <mergeCell ref="T42:T43"/>
    <mergeCell ref="U42:U43"/>
    <mergeCell ref="V44:V45"/>
    <mergeCell ref="W44:W45"/>
    <mergeCell ref="A54:C55"/>
    <mergeCell ref="D54:F55"/>
    <mergeCell ref="W54:W55"/>
    <mergeCell ref="X48:X49"/>
    <mergeCell ref="A50:C51"/>
    <mergeCell ref="M50:O51"/>
    <mergeCell ref="P50:P51"/>
    <mergeCell ref="Q50:Q51"/>
    <mergeCell ref="R50:R51"/>
    <mergeCell ref="S50:S51"/>
    <mergeCell ref="T50:T51"/>
    <mergeCell ref="U50:U51"/>
    <mergeCell ref="V50:V51"/>
    <mergeCell ref="A48:C49"/>
    <mergeCell ref="J48:L49"/>
    <mergeCell ref="S48:S49"/>
    <mergeCell ref="X50:X51"/>
    <mergeCell ref="X44:X45"/>
    <mergeCell ref="X46:X47"/>
    <mergeCell ref="A37:X37"/>
    <mergeCell ref="A39:C40"/>
    <mergeCell ref="H39:X39"/>
    <mergeCell ref="A42:C43"/>
    <mergeCell ref="D42:F43"/>
    <mergeCell ref="G42:I43"/>
    <mergeCell ref="J42:L43"/>
    <mergeCell ref="M42:O43"/>
    <mergeCell ref="A46:C47"/>
    <mergeCell ref="G46:I47"/>
    <mergeCell ref="P46:P47"/>
    <mergeCell ref="Q46:Q47"/>
    <mergeCell ref="R46:R47"/>
    <mergeCell ref="V42:V43"/>
    <mergeCell ref="W42:W43"/>
    <mergeCell ref="A44:C45"/>
    <mergeCell ref="D44:F45"/>
    <mergeCell ref="P44:P45"/>
    <mergeCell ref="Q44:Q45"/>
    <mergeCell ref="R44:R45"/>
    <mergeCell ref="S44:S45"/>
    <mergeCell ref="T44:T4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</mergeCells>
  <phoneticPr fontId="10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7"/>
  <sheetViews>
    <sheetView workbookViewId="0">
      <selection activeCell="AA36" sqref="A36:XFD49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2" spans="1:24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1:24">
      <c r="A4" s="115" t="s">
        <v>0</v>
      </c>
      <c r="B4" s="116"/>
      <c r="C4" s="116"/>
      <c r="G4" s="29"/>
      <c r="H4" s="117" t="s">
        <v>1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>
      <c r="A5" s="116"/>
      <c r="B5" s="116"/>
      <c r="C5" s="116"/>
    </row>
    <row r="6" spans="1:24" ht="14.25" thickBot="1"/>
    <row r="7" spans="1:24">
      <c r="A7" s="72"/>
      <c r="B7" s="73"/>
      <c r="C7" s="74"/>
      <c r="D7" s="118" t="str">
        <f>A9</f>
        <v>清田南</v>
      </c>
      <c r="E7" s="119"/>
      <c r="F7" s="120"/>
      <c r="G7" s="118" t="str">
        <f>A11</f>
        <v>DENOVA</v>
      </c>
      <c r="H7" s="119"/>
      <c r="I7" s="120"/>
      <c r="J7" s="118" t="str">
        <f>A13</f>
        <v>伏古北</v>
      </c>
      <c r="K7" s="119"/>
      <c r="L7" s="120"/>
      <c r="M7" s="124" t="str">
        <f>A15</f>
        <v>若葉ボンバーズ</v>
      </c>
      <c r="N7" s="125"/>
      <c r="O7" s="125"/>
      <c r="P7" s="136" t="s">
        <v>2</v>
      </c>
      <c r="Q7" s="138" t="s">
        <v>3</v>
      </c>
      <c r="R7" s="138" t="s">
        <v>4</v>
      </c>
      <c r="S7" s="138" t="s">
        <v>5</v>
      </c>
      <c r="T7" s="138" t="s">
        <v>6</v>
      </c>
      <c r="U7" s="138" t="s">
        <v>7</v>
      </c>
      <c r="V7" s="138" t="s">
        <v>8</v>
      </c>
      <c r="W7" s="140" t="s">
        <v>9</v>
      </c>
      <c r="X7" s="1"/>
    </row>
    <row r="8" spans="1:24" ht="14.25" thickBot="1">
      <c r="A8" s="75"/>
      <c r="B8" s="76"/>
      <c r="C8" s="77"/>
      <c r="D8" s="121"/>
      <c r="E8" s="122"/>
      <c r="F8" s="123"/>
      <c r="G8" s="121"/>
      <c r="H8" s="122"/>
      <c r="I8" s="123"/>
      <c r="J8" s="121"/>
      <c r="K8" s="122"/>
      <c r="L8" s="123"/>
      <c r="M8" s="127"/>
      <c r="N8" s="128"/>
      <c r="O8" s="128"/>
      <c r="P8" s="137"/>
      <c r="Q8" s="139"/>
      <c r="R8" s="139"/>
      <c r="S8" s="139"/>
      <c r="T8" s="139"/>
      <c r="U8" s="139"/>
      <c r="V8" s="139"/>
      <c r="W8" s="141"/>
      <c r="X8" s="1"/>
    </row>
    <row r="9" spans="1:24">
      <c r="A9" s="72" t="s">
        <v>30</v>
      </c>
      <c r="B9" s="73"/>
      <c r="C9" s="74"/>
      <c r="D9" s="106"/>
      <c r="E9" s="107"/>
      <c r="F9" s="108"/>
      <c r="G9" s="2"/>
      <c r="H9" s="3" t="str">
        <f>IF(G10="","",IF(G10=I10,"△",IF(G10&gt;=I10,"○","●")))</f>
        <v>●</v>
      </c>
      <c r="I9" s="4"/>
      <c r="J9" s="2"/>
      <c r="K9" s="3" t="str">
        <f>IF(J10="","",IF(J10=L10,"△",IF(J10&gt;=L10,"○","●")))</f>
        <v>○</v>
      </c>
      <c r="L9" s="5"/>
      <c r="M9" s="6"/>
      <c r="N9" s="3" t="str">
        <f>IF(M10="","",IF(M10=O10,"△",IF(M10&gt;=O10,"○","●")))</f>
        <v>○</v>
      </c>
      <c r="O9" s="26"/>
      <c r="P9" s="112">
        <f>IF(AND($H9="",$K9="",$N9=""),"",COUNTIF($D9:$N9,"○"))</f>
        <v>2</v>
      </c>
      <c r="Q9" s="113">
        <f>IF(AND($H9="",$K9="",$N9=""),"",COUNTIF($D9:$N9,"△"))</f>
        <v>0</v>
      </c>
      <c r="R9" s="113">
        <f>IF(AND($H9="",$K9="",$N9=""),"",COUNTIF($D9:$N9,"●"))</f>
        <v>1</v>
      </c>
      <c r="S9" s="113">
        <f>IF(P9="","",(P9*3)+(Q9*1))</f>
        <v>6</v>
      </c>
      <c r="T9" s="113">
        <f>IF(P9="","",SUM(G10,J10,M10))</f>
        <v>3</v>
      </c>
      <c r="U9" s="113">
        <f>IF(P9="","",SUM(I10,L10,O10))</f>
        <v>2</v>
      </c>
      <c r="V9" s="113">
        <f>IF(P9="","",T9-U9)</f>
        <v>1</v>
      </c>
      <c r="W9" s="102">
        <f>IF(X9="","",RANK(X9,$X9:$X16,0))</f>
        <v>2</v>
      </c>
      <c r="X9" s="71">
        <f>IF(V9="","",$S9*100+$V9*10+T9)</f>
        <v>613</v>
      </c>
    </row>
    <row r="10" spans="1:24" ht="14.25" thickBot="1">
      <c r="A10" s="103"/>
      <c r="B10" s="104"/>
      <c r="C10" s="105"/>
      <c r="D10" s="109"/>
      <c r="E10" s="110"/>
      <c r="F10" s="111"/>
      <c r="G10" s="7">
        <f>IF(F12="","",F12)</f>
        <v>0</v>
      </c>
      <c r="H10" s="8" t="s">
        <v>10</v>
      </c>
      <c r="I10" s="9">
        <f>IF(D12="","",D12)</f>
        <v>1</v>
      </c>
      <c r="J10" s="7">
        <f>IF(F14="","",F14)</f>
        <v>1</v>
      </c>
      <c r="K10" s="8" t="s">
        <v>10</v>
      </c>
      <c r="L10" s="9">
        <f>IF(D14="","",D14)</f>
        <v>0</v>
      </c>
      <c r="M10" s="7">
        <f>IF(F16="","",F16)</f>
        <v>2</v>
      </c>
      <c r="N10" s="8" t="s">
        <v>10</v>
      </c>
      <c r="O10" s="8">
        <f>IF(D16="","",D16)</f>
        <v>1</v>
      </c>
      <c r="P10" s="99"/>
      <c r="Q10" s="100"/>
      <c r="R10" s="100"/>
      <c r="S10" s="100"/>
      <c r="T10" s="100"/>
      <c r="U10" s="100"/>
      <c r="V10" s="100"/>
      <c r="W10" s="70"/>
      <c r="X10" s="71"/>
    </row>
    <row r="11" spans="1:24">
      <c r="A11" s="72" t="s">
        <v>164</v>
      </c>
      <c r="B11" s="73"/>
      <c r="C11" s="74"/>
      <c r="D11" s="10"/>
      <c r="E11" s="11" t="str">
        <f>IF(D12="","",IF(D12=F12,"△",IF(D12&gt;=F12,"○","●")))</f>
        <v>○</v>
      </c>
      <c r="F11" s="12"/>
      <c r="G11" s="78"/>
      <c r="H11" s="79"/>
      <c r="I11" s="95"/>
      <c r="J11" s="6"/>
      <c r="K11" s="11" t="str">
        <f>IF(J12="","",IF(J12=L12,"△",IF(J12&gt;=L12,"○","●")))</f>
        <v>○</v>
      </c>
      <c r="L11" s="13"/>
      <c r="M11" s="6"/>
      <c r="N11" s="11" t="str">
        <f>IF(M12="","",IF(M12=O12,"△",IF(M12&gt;=O12,"○","●")))</f>
        <v>○</v>
      </c>
      <c r="O11" s="27"/>
      <c r="P11" s="82">
        <f>IF(AND($E11="",$K11="",$N11=""),"",COUNTIF($D11:$N11,"○"))</f>
        <v>3</v>
      </c>
      <c r="Q11" s="84">
        <f>IF(AND($E11="",$K11="",$N11=""),"",COUNTIF($D11:$N11,"△"))</f>
        <v>0</v>
      </c>
      <c r="R11" s="84">
        <f>IF(AND($E11="",$K11="",$N11=""),"",COUNTIF($D11:$N11,"●"))</f>
        <v>0</v>
      </c>
      <c r="S11" s="86">
        <f>IF(P11="","",(P11*3)+(Q11*1))</f>
        <v>9</v>
      </c>
      <c r="T11" s="86">
        <f>IF(P11="","",SUM(D12,J12,M12))</f>
        <v>5</v>
      </c>
      <c r="U11" s="86">
        <f>IF(P11="","",SUM(F12,L12,O12))</f>
        <v>2</v>
      </c>
      <c r="V11" s="86">
        <f>IF(P11="","",T11-U11)</f>
        <v>3</v>
      </c>
      <c r="W11" s="69">
        <f>IF(X11="","",RANK(X11,$X9:$X16,0))</f>
        <v>1</v>
      </c>
      <c r="X11" s="71">
        <f>IF(V11="","",$S11*100+$V11*10+T11)</f>
        <v>935</v>
      </c>
    </row>
    <row r="12" spans="1:24" ht="14.25" thickBot="1">
      <c r="A12" s="103"/>
      <c r="B12" s="104"/>
      <c r="C12" s="105"/>
      <c r="D12" s="14">
        <v>1</v>
      </c>
      <c r="E12" s="15" t="s">
        <v>10</v>
      </c>
      <c r="F12" s="16">
        <v>0</v>
      </c>
      <c r="G12" s="96"/>
      <c r="H12" s="97"/>
      <c r="I12" s="98"/>
      <c r="J12" s="17">
        <f>IF(I14="","",I14)</f>
        <v>2</v>
      </c>
      <c r="K12" s="18" t="s">
        <v>10</v>
      </c>
      <c r="L12" s="19">
        <f>IF(G14="","",G14)</f>
        <v>1</v>
      </c>
      <c r="M12" s="17">
        <f>IF(I16="","",I16)</f>
        <v>2</v>
      </c>
      <c r="N12" s="18" t="s">
        <v>10</v>
      </c>
      <c r="O12" s="18">
        <f>IF(G16="","",G16)</f>
        <v>1</v>
      </c>
      <c r="P12" s="99"/>
      <c r="Q12" s="100"/>
      <c r="R12" s="100"/>
      <c r="S12" s="101"/>
      <c r="T12" s="101"/>
      <c r="U12" s="101"/>
      <c r="V12" s="101"/>
      <c r="W12" s="70"/>
      <c r="X12" s="71"/>
    </row>
    <row r="13" spans="1:24">
      <c r="A13" s="72" t="s">
        <v>165</v>
      </c>
      <c r="B13" s="73"/>
      <c r="C13" s="74"/>
      <c r="D13" s="10"/>
      <c r="E13" s="11" t="str">
        <f>IF(D14="","",IF(D14=F14,"△",IF(D14&gt;=F14,"○","●")))</f>
        <v>●</v>
      </c>
      <c r="F13" s="12"/>
      <c r="G13" s="11"/>
      <c r="H13" s="11" t="str">
        <f>IF(G14="","",IF(G14=I14,"△",IF(G14&gt;=I14,"○","●")))</f>
        <v>●</v>
      </c>
      <c r="I13" s="12"/>
      <c r="J13" s="78"/>
      <c r="K13" s="79"/>
      <c r="L13" s="95"/>
      <c r="M13" s="6"/>
      <c r="N13" s="11" t="str">
        <f>IF(M14="","",IF(M14=O14,"△",IF(M14&gt;=O14,"○","●")))</f>
        <v>●</v>
      </c>
      <c r="O13" s="27"/>
      <c r="P13" s="82">
        <f>IF(AND($E13="",$H13="",$N13=""),"",COUNTIF($D13:$N13,"○"))</f>
        <v>0</v>
      </c>
      <c r="Q13" s="84">
        <f>IF(AND($E13="",$H13="",$N13=""),"",COUNTIF($D13:$N13,"△"))</f>
        <v>0</v>
      </c>
      <c r="R13" s="84">
        <f>IF(AND($E13="",$H13="",$N13=""),"",COUNTIF($D13:$N13,"●"))</f>
        <v>3</v>
      </c>
      <c r="S13" s="86">
        <f>IF(P13="","",(P13*3)+(Q13*1))</f>
        <v>0</v>
      </c>
      <c r="T13" s="86">
        <f>IF(P13="","",SUM(G14,D14,M14))</f>
        <v>2</v>
      </c>
      <c r="U13" s="86">
        <f>IF(P13="","",SUM(F14,I14,O14))</f>
        <v>5</v>
      </c>
      <c r="V13" s="86">
        <f>IF(P13="","",T13-U13)</f>
        <v>-3</v>
      </c>
      <c r="W13" s="69">
        <v>4</v>
      </c>
      <c r="X13" s="71">
        <f>IF(V13="","",$S13*100+$V13*10+T13)</f>
        <v>-28</v>
      </c>
    </row>
    <row r="14" spans="1:24" ht="14.25" thickBot="1">
      <c r="A14" s="103"/>
      <c r="B14" s="104"/>
      <c r="C14" s="105"/>
      <c r="D14" s="14">
        <v>0</v>
      </c>
      <c r="E14" s="15" t="s">
        <v>10</v>
      </c>
      <c r="F14" s="16">
        <v>1</v>
      </c>
      <c r="G14" s="14">
        <v>1</v>
      </c>
      <c r="H14" s="15" t="s">
        <v>10</v>
      </c>
      <c r="I14" s="16">
        <v>2</v>
      </c>
      <c r="J14" s="96"/>
      <c r="K14" s="97"/>
      <c r="L14" s="98"/>
      <c r="M14" s="17">
        <f>IF(L16="","",L16)</f>
        <v>1</v>
      </c>
      <c r="N14" s="18" t="s">
        <v>10</v>
      </c>
      <c r="O14" s="18">
        <f>IF(J16="","",J16)</f>
        <v>2</v>
      </c>
      <c r="P14" s="99"/>
      <c r="Q14" s="100"/>
      <c r="R14" s="100"/>
      <c r="S14" s="101"/>
      <c r="T14" s="101"/>
      <c r="U14" s="101"/>
      <c r="V14" s="101"/>
      <c r="W14" s="70"/>
      <c r="X14" s="71"/>
    </row>
    <row r="15" spans="1:24">
      <c r="A15" s="184" t="s">
        <v>166</v>
      </c>
      <c r="B15" s="185"/>
      <c r="C15" s="186"/>
      <c r="D15" s="25"/>
      <c r="E15" s="20" t="str">
        <f>IF(D16="","",IF(D16=F16,"△",IF(D16&gt;=F16,"○","●")))</f>
        <v>●</v>
      </c>
      <c r="F15" s="21"/>
      <c r="G15" s="20"/>
      <c r="H15" s="20" t="str">
        <f>IF(G16="","",IF(G16=I16,"△",IF(G16&gt;=I16,"○","●")))</f>
        <v>●</v>
      </c>
      <c r="I15" s="21"/>
      <c r="J15" s="20"/>
      <c r="K15" s="20" t="str">
        <f>IF(J16="","",IF(J16=L16,"△",IF(J16&gt;=L16,"○","●")))</f>
        <v>○</v>
      </c>
      <c r="L15" s="21"/>
      <c r="M15" s="78"/>
      <c r="N15" s="79"/>
      <c r="O15" s="79"/>
      <c r="P15" s="82">
        <f>IF(AND($E15="",$H15="",$N15=""),"",COUNTIF($D15:$N15,"○"))</f>
        <v>1</v>
      </c>
      <c r="Q15" s="84">
        <f>IF(AND($E15="",$H15="",$N15=""),"",COUNTIF($D15:$N15,"△"))</f>
        <v>0</v>
      </c>
      <c r="R15" s="84">
        <f>IF(AND($E15="",$H15="",$N15=""),"",COUNTIF($D15:$N15,"●"))</f>
        <v>2</v>
      </c>
      <c r="S15" s="86">
        <f>IF(P15="","",(P15*3)+(Q15*1))</f>
        <v>3</v>
      </c>
      <c r="T15" s="86">
        <f>IF(P15="","",SUM(G16,D16,J16))</f>
        <v>4</v>
      </c>
      <c r="U15" s="86">
        <f>IF(P15="","",SUM(F16,I16,L16))</f>
        <v>5</v>
      </c>
      <c r="V15" s="86">
        <f>IF(P15="","",T15-U15)</f>
        <v>-1</v>
      </c>
      <c r="W15" s="69">
        <v>3</v>
      </c>
      <c r="X15" s="71">
        <f>IF(V15="","",$S15*100+$V15*10+T15)</f>
        <v>294</v>
      </c>
    </row>
    <row r="16" spans="1:24" ht="14.25" thickBot="1">
      <c r="A16" s="203"/>
      <c r="B16" s="204"/>
      <c r="C16" s="205"/>
      <c r="D16" s="22">
        <v>1</v>
      </c>
      <c r="E16" s="23" t="s">
        <v>10</v>
      </c>
      <c r="F16" s="24">
        <v>2</v>
      </c>
      <c r="G16" s="22">
        <v>1</v>
      </c>
      <c r="H16" s="23" t="s">
        <v>10</v>
      </c>
      <c r="I16" s="24">
        <v>2</v>
      </c>
      <c r="J16" s="22">
        <v>2</v>
      </c>
      <c r="K16" s="23" t="s">
        <v>10</v>
      </c>
      <c r="L16" s="24">
        <v>1</v>
      </c>
      <c r="M16" s="80"/>
      <c r="N16" s="81"/>
      <c r="O16" s="81"/>
      <c r="P16" s="83"/>
      <c r="Q16" s="85"/>
      <c r="R16" s="85"/>
      <c r="S16" s="87"/>
      <c r="T16" s="87"/>
      <c r="U16" s="87"/>
      <c r="V16" s="87"/>
      <c r="W16" s="88"/>
      <c r="X16" s="71"/>
    </row>
    <row r="18" spans="1:24" ht="14.25" thickBot="1"/>
    <row r="19" spans="1:24">
      <c r="A19" s="72"/>
      <c r="B19" s="73"/>
      <c r="C19" s="74"/>
      <c r="D19" s="118" t="str">
        <f>A21</f>
        <v>元町北</v>
      </c>
      <c r="E19" s="119"/>
      <c r="F19" s="120"/>
      <c r="G19" s="118" t="str">
        <f>A23</f>
        <v>DENOVA</v>
      </c>
      <c r="H19" s="119"/>
      <c r="I19" s="120"/>
      <c r="J19" s="118" t="str">
        <f>A25</f>
        <v>篠路</v>
      </c>
      <c r="K19" s="119"/>
      <c r="L19" s="120"/>
      <c r="M19" s="199" t="str">
        <f>A27</f>
        <v>クリアール</v>
      </c>
      <c r="N19" s="200"/>
      <c r="O19" s="200"/>
      <c r="P19" s="136" t="s">
        <v>2</v>
      </c>
      <c r="Q19" s="138" t="s">
        <v>3</v>
      </c>
      <c r="R19" s="138" t="s">
        <v>4</v>
      </c>
      <c r="S19" s="138" t="s">
        <v>5</v>
      </c>
      <c r="T19" s="138" t="s">
        <v>6</v>
      </c>
      <c r="U19" s="138" t="s">
        <v>7</v>
      </c>
      <c r="V19" s="138" t="s">
        <v>8</v>
      </c>
      <c r="W19" s="140" t="s">
        <v>9</v>
      </c>
      <c r="X19" s="1"/>
    </row>
    <row r="20" spans="1:24" ht="14.25" thickBot="1">
      <c r="A20" s="75"/>
      <c r="B20" s="76"/>
      <c r="C20" s="77"/>
      <c r="D20" s="121"/>
      <c r="E20" s="122"/>
      <c r="F20" s="123"/>
      <c r="G20" s="121"/>
      <c r="H20" s="122"/>
      <c r="I20" s="123"/>
      <c r="J20" s="121"/>
      <c r="K20" s="122"/>
      <c r="L20" s="123"/>
      <c r="M20" s="201"/>
      <c r="N20" s="202"/>
      <c r="O20" s="202"/>
      <c r="P20" s="137"/>
      <c r="Q20" s="139"/>
      <c r="R20" s="139"/>
      <c r="S20" s="139"/>
      <c r="T20" s="139"/>
      <c r="U20" s="139"/>
      <c r="V20" s="139"/>
      <c r="W20" s="141"/>
      <c r="X20" s="1"/>
    </row>
    <row r="21" spans="1:24">
      <c r="A21" s="72" t="s">
        <v>167</v>
      </c>
      <c r="B21" s="73"/>
      <c r="C21" s="74"/>
      <c r="D21" s="106"/>
      <c r="E21" s="107"/>
      <c r="F21" s="108"/>
      <c r="G21" s="2"/>
      <c r="H21" s="3" t="str">
        <f>IF(G22="","",IF(G22=I22,"△",IF(G22&gt;=I22,"○","●")))</f>
        <v>○</v>
      </c>
      <c r="I21" s="4"/>
      <c r="J21" s="2"/>
      <c r="K21" s="3" t="str">
        <f>IF(J22="","",IF(J22=L22,"△",IF(J22&gt;=L22,"○","●")))</f>
        <v>●</v>
      </c>
      <c r="L21" s="5"/>
      <c r="M21" s="6"/>
      <c r="N21" s="3" t="str">
        <f>IF(M22="","",IF(M22=O22,"△",IF(M22&gt;=O22,"○","●")))</f>
        <v>△</v>
      </c>
      <c r="O21" s="26"/>
      <c r="P21" s="112">
        <f>IF(AND($H21="",$K21="",$N21=""),"",COUNTIF($D21:$N21,"○"))</f>
        <v>1</v>
      </c>
      <c r="Q21" s="113">
        <f>IF(AND($H21="",$K21="",$N21=""),"",COUNTIF($D21:$N21,"△"))</f>
        <v>1</v>
      </c>
      <c r="R21" s="113">
        <f>IF(AND($H21="",$K21="",$N21=""),"",COUNTIF($D21:$N21,"●"))</f>
        <v>1</v>
      </c>
      <c r="S21" s="113">
        <f>IF(P21="","",(P21*3)+(Q21*1))</f>
        <v>4</v>
      </c>
      <c r="T21" s="113">
        <f>IF(P21="","",SUM(G22,J22,M22))</f>
        <v>4</v>
      </c>
      <c r="U21" s="113">
        <f>IF(P21="","",SUM(I22,L22,O22))</f>
        <v>4</v>
      </c>
      <c r="V21" s="113">
        <f>IF(P21="","",T21-U21)</f>
        <v>0</v>
      </c>
      <c r="W21" s="102">
        <f>IF(X21="","",RANK(X21,$X21:$X28,0))</f>
        <v>3</v>
      </c>
      <c r="X21" s="71">
        <f>IF(V21="","",$S21*100+$V21*10+T21)</f>
        <v>404</v>
      </c>
    </row>
    <row r="22" spans="1:24" ht="14.25" thickBot="1">
      <c r="A22" s="103"/>
      <c r="B22" s="104"/>
      <c r="C22" s="105"/>
      <c r="D22" s="109"/>
      <c r="E22" s="110"/>
      <c r="F22" s="111"/>
      <c r="G22" s="7">
        <f>IF(F24="","",F24)</f>
        <v>3</v>
      </c>
      <c r="H22" s="8" t="s">
        <v>10</v>
      </c>
      <c r="I22" s="9">
        <f>IF(D24="","",D24)</f>
        <v>1</v>
      </c>
      <c r="J22" s="7">
        <f>IF(F26="","",F26)</f>
        <v>0</v>
      </c>
      <c r="K22" s="8" t="s">
        <v>10</v>
      </c>
      <c r="L22" s="9">
        <f>IF(D26="","",D26)</f>
        <v>2</v>
      </c>
      <c r="M22" s="7">
        <f>IF(F28="","",F28)</f>
        <v>1</v>
      </c>
      <c r="N22" s="8" t="s">
        <v>10</v>
      </c>
      <c r="O22" s="8">
        <f>IF(D28="","",D28)</f>
        <v>1</v>
      </c>
      <c r="P22" s="99"/>
      <c r="Q22" s="100"/>
      <c r="R22" s="100"/>
      <c r="S22" s="100"/>
      <c r="T22" s="100"/>
      <c r="U22" s="100"/>
      <c r="V22" s="100"/>
      <c r="W22" s="70"/>
      <c r="X22" s="71"/>
    </row>
    <row r="23" spans="1:24">
      <c r="A23" s="72" t="s">
        <v>164</v>
      </c>
      <c r="B23" s="73"/>
      <c r="C23" s="74"/>
      <c r="D23" s="10"/>
      <c r="E23" s="11" t="str">
        <f>IF(D24="","",IF(D24=F24,"△",IF(D24&gt;=F24,"○","●")))</f>
        <v>●</v>
      </c>
      <c r="F23" s="12"/>
      <c r="G23" s="78"/>
      <c r="H23" s="79"/>
      <c r="I23" s="95"/>
      <c r="J23" s="6"/>
      <c r="K23" s="11" t="str">
        <f>IF(J24="","",IF(J24=L24,"△",IF(J24&gt;=L24,"○","●")))</f>
        <v>●</v>
      </c>
      <c r="L23" s="13"/>
      <c r="M23" s="6"/>
      <c r="N23" s="11" t="str">
        <f>IF(M24="","",IF(M24=O24,"△",IF(M24&gt;=O24,"○","●")))</f>
        <v>●</v>
      </c>
      <c r="O23" s="27"/>
      <c r="P23" s="82">
        <f>IF(AND($E23="",$K23="",$N23=""),"",COUNTIF($D23:$N23,"○"))</f>
        <v>0</v>
      </c>
      <c r="Q23" s="84">
        <f>IF(AND($E23="",$K23="",$N23=""),"",COUNTIF($D23:$N23,"△"))</f>
        <v>0</v>
      </c>
      <c r="R23" s="84">
        <f>IF(AND($E23="",$K23="",$N23=""),"",COUNTIF($D23:$N23,"●"))</f>
        <v>3</v>
      </c>
      <c r="S23" s="86">
        <f>IF(P23="","",(P23*3)+(Q23*1))</f>
        <v>0</v>
      </c>
      <c r="T23" s="86">
        <f>IF(P23="","",SUM(D24,J24,M24))</f>
        <v>1</v>
      </c>
      <c r="U23" s="86">
        <f>IF(P23="","",SUM(F24,L24,O24))</f>
        <v>7</v>
      </c>
      <c r="V23" s="86">
        <f>IF(P23="","",T23-U23)</f>
        <v>-6</v>
      </c>
      <c r="W23" s="69">
        <f>IF(X23="","",RANK(X23,$X21:$X28,0))</f>
        <v>4</v>
      </c>
      <c r="X23" s="71">
        <f>IF(V23="","",$S23*100+$V23*10+T23)</f>
        <v>-59</v>
      </c>
    </row>
    <row r="24" spans="1:24" ht="14.25" thickBot="1">
      <c r="A24" s="103"/>
      <c r="B24" s="104"/>
      <c r="C24" s="105"/>
      <c r="D24" s="14">
        <v>1</v>
      </c>
      <c r="E24" s="15" t="s">
        <v>10</v>
      </c>
      <c r="F24" s="16">
        <v>3</v>
      </c>
      <c r="G24" s="96"/>
      <c r="H24" s="97"/>
      <c r="I24" s="98"/>
      <c r="J24" s="17">
        <f>IF(I26="","",I26)</f>
        <v>0</v>
      </c>
      <c r="K24" s="18" t="s">
        <v>10</v>
      </c>
      <c r="L24" s="19">
        <f>IF(G26="","",G26)</f>
        <v>2</v>
      </c>
      <c r="M24" s="17">
        <f>IF(I28="","",I28)</f>
        <v>0</v>
      </c>
      <c r="N24" s="18" t="s">
        <v>10</v>
      </c>
      <c r="O24" s="18">
        <f>IF(G28="","",G28)</f>
        <v>2</v>
      </c>
      <c r="P24" s="99"/>
      <c r="Q24" s="100"/>
      <c r="R24" s="100"/>
      <c r="S24" s="101"/>
      <c r="T24" s="101"/>
      <c r="U24" s="101"/>
      <c r="V24" s="101"/>
      <c r="W24" s="70"/>
      <c r="X24" s="71"/>
    </row>
    <row r="25" spans="1:24">
      <c r="A25" s="72" t="s">
        <v>11</v>
      </c>
      <c r="B25" s="73"/>
      <c r="C25" s="74"/>
      <c r="D25" s="10"/>
      <c r="E25" s="11" t="str">
        <f>IF(D26="","",IF(D26=F26,"△",IF(D26&gt;=F26,"○","●")))</f>
        <v>○</v>
      </c>
      <c r="F25" s="12"/>
      <c r="G25" s="11"/>
      <c r="H25" s="11" t="str">
        <f>IF(G26="","",IF(G26=I26,"△",IF(G26&gt;=I26,"○","●")))</f>
        <v>○</v>
      </c>
      <c r="I25" s="12"/>
      <c r="J25" s="78"/>
      <c r="K25" s="79"/>
      <c r="L25" s="95"/>
      <c r="M25" s="6"/>
      <c r="N25" s="11" t="str">
        <f>IF(M26="","",IF(M26=O26,"△",IF(M26&gt;=O26,"○","●")))</f>
        <v>○</v>
      </c>
      <c r="O25" s="27"/>
      <c r="P25" s="82">
        <f>IF(AND($E25="",$H25="",$N25=""),"",COUNTIF($D25:$N25,"○"))</f>
        <v>3</v>
      </c>
      <c r="Q25" s="84">
        <f>IF(AND($E25="",$H25="",$N25=""),"",COUNTIF($D25:$N25,"△"))</f>
        <v>0</v>
      </c>
      <c r="R25" s="84">
        <f>IF(AND($E25="",$H25="",$N25=""),"",COUNTIF($D25:$N25,"●"))</f>
        <v>0</v>
      </c>
      <c r="S25" s="86">
        <f>IF(P25="","",(P25*3)+(Q25*1))</f>
        <v>9</v>
      </c>
      <c r="T25" s="86">
        <f>IF(P25="","",SUM(G26,D26,M26))</f>
        <v>7</v>
      </c>
      <c r="U25" s="86">
        <f>IF(P25="","",SUM(F26,I26,O26))</f>
        <v>2</v>
      </c>
      <c r="V25" s="86">
        <f>IF(P25="","",T25-U25)</f>
        <v>5</v>
      </c>
      <c r="W25" s="69">
        <v>1</v>
      </c>
      <c r="X25" s="71">
        <f>IF(V25="","",$S25*100+$V25*10+T25)</f>
        <v>957</v>
      </c>
    </row>
    <row r="26" spans="1:24" ht="14.25" thickBot="1">
      <c r="A26" s="103"/>
      <c r="B26" s="104"/>
      <c r="C26" s="105"/>
      <c r="D26" s="14">
        <v>2</v>
      </c>
      <c r="E26" s="15" t="s">
        <v>10</v>
      </c>
      <c r="F26" s="16">
        <v>0</v>
      </c>
      <c r="G26" s="14">
        <v>2</v>
      </c>
      <c r="H26" s="15" t="s">
        <v>10</v>
      </c>
      <c r="I26" s="16">
        <v>0</v>
      </c>
      <c r="J26" s="96"/>
      <c r="K26" s="97"/>
      <c r="L26" s="98"/>
      <c r="M26" s="17">
        <f>IF(L28="","",L28)</f>
        <v>3</v>
      </c>
      <c r="N26" s="18" t="s">
        <v>10</v>
      </c>
      <c r="O26" s="18">
        <f>IF(J28="","",J28)</f>
        <v>2</v>
      </c>
      <c r="P26" s="99"/>
      <c r="Q26" s="100"/>
      <c r="R26" s="100"/>
      <c r="S26" s="101"/>
      <c r="T26" s="101"/>
      <c r="U26" s="101"/>
      <c r="V26" s="101"/>
      <c r="W26" s="70"/>
      <c r="X26" s="71"/>
    </row>
    <row r="27" spans="1:24">
      <c r="A27" s="72" t="s">
        <v>168</v>
      </c>
      <c r="B27" s="73"/>
      <c r="C27" s="74"/>
      <c r="D27" s="25"/>
      <c r="E27" s="20" t="str">
        <f>IF(D28="","",IF(D28=F28,"△",IF(D28&gt;=F28,"○","●")))</f>
        <v>△</v>
      </c>
      <c r="F27" s="21"/>
      <c r="G27" s="20"/>
      <c r="H27" s="20" t="str">
        <f>IF(G28="","",IF(G28=I28,"△",IF(G28&gt;=I28,"○","●")))</f>
        <v>○</v>
      </c>
      <c r="I27" s="21"/>
      <c r="J27" s="20"/>
      <c r="K27" s="20" t="str">
        <f>IF(J28="","",IF(J28=L28,"△",IF(J28&gt;=L28,"○","●")))</f>
        <v>●</v>
      </c>
      <c r="L27" s="21"/>
      <c r="M27" s="78"/>
      <c r="N27" s="79"/>
      <c r="O27" s="79"/>
      <c r="P27" s="82">
        <f>IF(AND($E27="",$H27="",$N27=""),"",COUNTIF($D27:$N27,"○"))</f>
        <v>1</v>
      </c>
      <c r="Q27" s="84">
        <f>IF(AND($E27="",$H27="",$N27=""),"",COUNTIF($D27:$N27,"△"))</f>
        <v>1</v>
      </c>
      <c r="R27" s="84">
        <f>IF(AND($E27="",$H27="",$N27=""),"",COUNTIF($D27:$N27,"●"))</f>
        <v>1</v>
      </c>
      <c r="S27" s="86">
        <f>IF(P27="","",(P27*3)+(Q27*1))</f>
        <v>4</v>
      </c>
      <c r="T27" s="86">
        <f>IF(P27="","",SUM(G28,D28,J28))</f>
        <v>5</v>
      </c>
      <c r="U27" s="86">
        <f>IF(P27="","",SUM(F28,I28,L28))</f>
        <v>4</v>
      </c>
      <c r="V27" s="86">
        <f>IF(P27="","",T27-U27)</f>
        <v>1</v>
      </c>
      <c r="W27" s="69">
        <f>IF(X27="","",RANK(X27,$X23:$X30,0))</f>
        <v>2</v>
      </c>
      <c r="X27" s="71">
        <f>IF(V27="","",$S27*100+$V27*10+T27)</f>
        <v>415</v>
      </c>
    </row>
    <row r="28" spans="1:24" ht="14.25" thickBot="1">
      <c r="A28" s="75"/>
      <c r="B28" s="76"/>
      <c r="C28" s="77"/>
      <c r="D28" s="22">
        <v>1</v>
      </c>
      <c r="E28" s="23" t="s">
        <v>10</v>
      </c>
      <c r="F28" s="24">
        <v>1</v>
      </c>
      <c r="G28" s="22">
        <v>2</v>
      </c>
      <c r="H28" s="23" t="s">
        <v>10</v>
      </c>
      <c r="I28" s="24">
        <v>0</v>
      </c>
      <c r="J28" s="22">
        <v>2</v>
      </c>
      <c r="K28" s="23" t="s">
        <v>10</v>
      </c>
      <c r="L28" s="24">
        <v>3</v>
      </c>
      <c r="M28" s="80"/>
      <c r="N28" s="81"/>
      <c r="O28" s="81"/>
      <c r="P28" s="83"/>
      <c r="Q28" s="85"/>
      <c r="R28" s="85"/>
      <c r="S28" s="87"/>
      <c r="T28" s="87"/>
      <c r="U28" s="87"/>
      <c r="V28" s="87"/>
      <c r="W28" s="88"/>
      <c r="X28" s="71"/>
    </row>
    <row r="32" spans="1:24">
      <c r="A32" s="114" t="s">
        <v>169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4" spans="1:26" ht="13.5" customHeight="1">
      <c r="A34" s="115" t="s">
        <v>0</v>
      </c>
      <c r="B34" s="116"/>
      <c r="C34" s="116"/>
      <c r="G34" s="29"/>
      <c r="H34" s="117" t="s">
        <v>1</v>
      </c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6" ht="14.25" thickBot="1">
      <c r="A35" s="116"/>
      <c r="B35" s="116"/>
      <c r="C35" s="116"/>
    </row>
    <row r="36" spans="1:26">
      <c r="A36" s="72"/>
      <c r="B36" s="73"/>
      <c r="C36" s="74"/>
      <c r="D36" s="118" t="str">
        <f>A38</f>
        <v>清田南</v>
      </c>
      <c r="E36" s="119"/>
      <c r="F36" s="120"/>
      <c r="G36" s="118" t="str">
        <f>A40</f>
        <v>LAVORO</v>
      </c>
      <c r="H36" s="119"/>
      <c r="I36" s="120"/>
      <c r="J36" s="118" t="str">
        <f>A42</f>
        <v>ELENA</v>
      </c>
      <c r="K36" s="119"/>
      <c r="L36" s="120"/>
      <c r="M36" s="118" t="str">
        <f>A44</f>
        <v>元町</v>
      </c>
      <c r="N36" s="119"/>
      <c r="O36" s="119"/>
      <c r="P36" s="118" t="str">
        <f>A46</f>
        <v>平岡南</v>
      </c>
      <c r="Q36" s="119"/>
      <c r="R36" s="119"/>
      <c r="S36" s="136" t="s">
        <v>2</v>
      </c>
      <c r="T36" s="138" t="s">
        <v>3</v>
      </c>
      <c r="U36" s="138" t="s">
        <v>4</v>
      </c>
      <c r="V36" s="138" t="s">
        <v>5</v>
      </c>
      <c r="W36" s="138" t="s">
        <v>6</v>
      </c>
      <c r="X36" s="138" t="s">
        <v>7</v>
      </c>
      <c r="Y36" s="138" t="s">
        <v>8</v>
      </c>
      <c r="Z36" s="140" t="s">
        <v>9</v>
      </c>
    </row>
    <row r="37" spans="1:26" ht="14.25" thickBot="1">
      <c r="A37" s="75"/>
      <c r="B37" s="76"/>
      <c r="C37" s="77"/>
      <c r="D37" s="121"/>
      <c r="E37" s="122"/>
      <c r="F37" s="123"/>
      <c r="G37" s="121"/>
      <c r="H37" s="122"/>
      <c r="I37" s="123"/>
      <c r="J37" s="121"/>
      <c r="K37" s="122"/>
      <c r="L37" s="123"/>
      <c r="M37" s="121"/>
      <c r="N37" s="122"/>
      <c r="O37" s="122"/>
      <c r="P37" s="121"/>
      <c r="Q37" s="122"/>
      <c r="R37" s="122"/>
      <c r="S37" s="137"/>
      <c r="T37" s="139"/>
      <c r="U37" s="139"/>
      <c r="V37" s="139"/>
      <c r="W37" s="139"/>
      <c r="X37" s="139"/>
      <c r="Y37" s="139"/>
      <c r="Z37" s="141"/>
    </row>
    <row r="38" spans="1:26">
      <c r="A38" s="72" t="s">
        <v>30</v>
      </c>
      <c r="B38" s="73"/>
      <c r="C38" s="74"/>
      <c r="D38" s="106"/>
      <c r="E38" s="107"/>
      <c r="F38" s="108"/>
      <c r="G38" s="2"/>
      <c r="H38" s="3" t="str">
        <f>IF(G39="","",IF(G39=I39,"△",IF(G39&gt;=I39,"○","●")))</f>
        <v>○</v>
      </c>
      <c r="I38" s="4"/>
      <c r="J38" s="2"/>
      <c r="K38" s="3" t="str">
        <f>IF(J39="","",IF(J39=L39,"△",IF(J39&gt;=L39,"○","●")))</f>
        <v>○</v>
      </c>
      <c r="L38" s="5"/>
      <c r="M38" s="6"/>
      <c r="N38" s="3" t="str">
        <f>IF(M39="","",IF(M39=O39,"△",IF(M39&gt;=O39,"○","●")))</f>
        <v>●</v>
      </c>
      <c r="O38" s="26"/>
      <c r="P38" s="35"/>
      <c r="Q38" s="36" t="str">
        <f>IF(P39="","",IF(P39=R39,"△",IF(P39&gt;=R39,"○","●")))</f>
        <v>○</v>
      </c>
      <c r="R38" s="37"/>
      <c r="S38" s="112">
        <f>IF(AND($H38="",$K38="",$N38="",$Q38=""),"",COUNTIF($D38:$Q38,"○"))</f>
        <v>3</v>
      </c>
      <c r="T38" s="113">
        <f>IF(AND($H38="",$K38="",$N38="",$Q38=""),"",COUNTIF($D38:$Q38,"△"))</f>
        <v>0</v>
      </c>
      <c r="U38" s="113">
        <f>IF(AND($H38="",$K38="",$N38="",$Q38=""),"",COUNTIF($D38:$Q38,"●"))</f>
        <v>1</v>
      </c>
      <c r="V38" s="113">
        <f>IF(S38="","",(S38*3)+(T38*1))</f>
        <v>9</v>
      </c>
      <c r="W38" s="113">
        <f>IF(S38="","",SUM(G39,J39,M39,P39))</f>
        <v>16</v>
      </c>
      <c r="X38" s="113">
        <f>IF(S38="","",SUM(I39,L39,O39,R39))</f>
        <v>1</v>
      </c>
      <c r="Y38" s="113">
        <f>IF(S38="","",W38-X38)</f>
        <v>15</v>
      </c>
      <c r="Z38" s="158">
        <v>2</v>
      </c>
    </row>
    <row r="39" spans="1:26" ht="14.25" thickBot="1">
      <c r="A39" s="103"/>
      <c r="B39" s="104"/>
      <c r="C39" s="105"/>
      <c r="D39" s="109"/>
      <c r="E39" s="110"/>
      <c r="F39" s="111"/>
      <c r="G39" s="7">
        <f>IF(F41="","",F41)</f>
        <v>6</v>
      </c>
      <c r="H39" s="8" t="s">
        <v>10</v>
      </c>
      <c r="I39" s="9">
        <f>IF(D41="","",D41)</f>
        <v>0</v>
      </c>
      <c r="J39" s="7">
        <f>IF(F43="","",F43)</f>
        <v>3</v>
      </c>
      <c r="K39" s="8" t="s">
        <v>10</v>
      </c>
      <c r="L39" s="9">
        <f>IF(D43="","",D43)</f>
        <v>0</v>
      </c>
      <c r="M39" s="7">
        <f>IF(F45="","",F45)</f>
        <v>0</v>
      </c>
      <c r="N39" s="8" t="s">
        <v>10</v>
      </c>
      <c r="O39" s="8">
        <f>IF(D45="","",D45)</f>
        <v>1</v>
      </c>
      <c r="P39" s="7">
        <f>IF(F47="","",F47)</f>
        <v>7</v>
      </c>
      <c r="Q39" s="8" t="s">
        <v>10</v>
      </c>
      <c r="R39" s="38">
        <f>IF(D47="","",D47)</f>
        <v>0</v>
      </c>
      <c r="S39" s="99"/>
      <c r="T39" s="100"/>
      <c r="U39" s="100"/>
      <c r="V39" s="100"/>
      <c r="W39" s="100"/>
      <c r="X39" s="100"/>
      <c r="Y39" s="100"/>
      <c r="Z39" s="159"/>
    </row>
    <row r="40" spans="1:26">
      <c r="A40" s="72" t="s">
        <v>170</v>
      </c>
      <c r="B40" s="73"/>
      <c r="C40" s="74"/>
      <c r="D40" s="10"/>
      <c r="E40" s="11" t="str">
        <f>IF(D41="","",IF(D41=F41,"△",IF(D41&gt;=F41,"○","●")))</f>
        <v>●</v>
      </c>
      <c r="F40" s="12"/>
      <c r="G40" s="78"/>
      <c r="H40" s="79"/>
      <c r="I40" s="95"/>
      <c r="J40" s="6"/>
      <c r="K40" s="11" t="str">
        <f>IF(J41="","",IF(J41=L41,"△",IF(J41&gt;=L41,"○","●")))</f>
        <v>●</v>
      </c>
      <c r="L40" s="13"/>
      <c r="M40" s="6"/>
      <c r="N40" s="11" t="str">
        <f>IF(M41="","",IF(M41=O41,"△",IF(M41&gt;=O41,"○","●")))</f>
        <v>●</v>
      </c>
      <c r="O40" s="27"/>
      <c r="P40" s="2"/>
      <c r="Q40" s="11" t="str">
        <f>IF(P41="","",IF(P41=R41,"△",IF(P41&gt;=R41,"○","●")))</f>
        <v>●</v>
      </c>
      <c r="R40" s="39"/>
      <c r="S40" s="82">
        <f>IF(AND($E40="",$K40="",$N40="",$Q40=""),"",COUNTIF($D40:$Q40,"○"))</f>
        <v>0</v>
      </c>
      <c r="T40" s="84">
        <f>IF(AND($E40="",$K40="",$N40="",$Q40=""),"",COUNTIF($D40:$Q40,"△"))</f>
        <v>0</v>
      </c>
      <c r="U40" s="84">
        <f>IF(AND($E40="",$K40="",$N40="",$Q40=""),"",COUNTIF($D40:$Q40,"●"))</f>
        <v>4</v>
      </c>
      <c r="V40" s="86">
        <f>IF(S40="","",(S40*3)+(T40*1))</f>
        <v>0</v>
      </c>
      <c r="W40" s="86">
        <f>IF(S40="","",SUM(D41,J41,M41,P41))</f>
        <v>1</v>
      </c>
      <c r="X40" s="86">
        <f>IF(S40="","",SUM(F41,L41,O41,R41))</f>
        <v>17</v>
      </c>
      <c r="Y40" s="86">
        <f>IF(S40="","",W40-X40)</f>
        <v>-16</v>
      </c>
      <c r="Z40" s="159">
        <v>5</v>
      </c>
    </row>
    <row r="41" spans="1:26" ht="14.25" thickBot="1">
      <c r="A41" s="103"/>
      <c r="B41" s="104"/>
      <c r="C41" s="105"/>
      <c r="D41" s="14">
        <v>0</v>
      </c>
      <c r="E41" s="15" t="s">
        <v>10</v>
      </c>
      <c r="F41" s="16">
        <v>6</v>
      </c>
      <c r="G41" s="96"/>
      <c r="H41" s="97"/>
      <c r="I41" s="98"/>
      <c r="J41" s="17">
        <f>IF(I43="","",I43)</f>
        <v>0</v>
      </c>
      <c r="K41" s="18" t="s">
        <v>10</v>
      </c>
      <c r="L41" s="19">
        <f>IF(G43="","",G43)</f>
        <v>1</v>
      </c>
      <c r="M41" s="17">
        <f>IF(I45="","",I45)</f>
        <v>0</v>
      </c>
      <c r="N41" s="18" t="s">
        <v>10</v>
      </c>
      <c r="O41" s="18">
        <f>IF(G45="","",G45)</f>
        <v>8</v>
      </c>
      <c r="P41" s="17">
        <f>IF(I47="","",I47)</f>
        <v>1</v>
      </c>
      <c r="Q41" s="18" t="s">
        <v>10</v>
      </c>
      <c r="R41" s="40">
        <f>IF(G47="","",G47)</f>
        <v>2</v>
      </c>
      <c r="S41" s="99"/>
      <c r="T41" s="100"/>
      <c r="U41" s="100"/>
      <c r="V41" s="101"/>
      <c r="W41" s="101"/>
      <c r="X41" s="101"/>
      <c r="Y41" s="101"/>
      <c r="Z41" s="159"/>
    </row>
    <row r="42" spans="1:26">
      <c r="A42" s="72" t="s">
        <v>171</v>
      </c>
      <c r="B42" s="73"/>
      <c r="C42" s="74"/>
      <c r="D42" s="10"/>
      <c r="E42" s="11" t="str">
        <f>IF(D43="","",IF(D43=F43,"△",IF(D43&gt;=F43,"○","●")))</f>
        <v>●</v>
      </c>
      <c r="F42" s="12"/>
      <c r="G42" s="11"/>
      <c r="H42" s="11" t="str">
        <f>IF(G43="","",IF(G43=I43,"△",IF(G43&gt;=I43,"○","●")))</f>
        <v>○</v>
      </c>
      <c r="I42" s="12"/>
      <c r="J42" s="78"/>
      <c r="K42" s="79"/>
      <c r="L42" s="95"/>
      <c r="M42" s="6"/>
      <c r="N42" s="11" t="str">
        <f>IF(M43="","",IF(M43=O43,"△",IF(M43&gt;=O43,"○","●")))</f>
        <v>●</v>
      </c>
      <c r="O42" s="27"/>
      <c r="P42" s="2"/>
      <c r="Q42" s="11" t="str">
        <f>IF(P43="","",IF(P43=R43,"△",IF(P43&gt;=R43,"○","●")))</f>
        <v>○</v>
      </c>
      <c r="R42" s="39"/>
      <c r="S42" s="82">
        <f>IF(AND($E42="",$H42="",$N42="",$Q42=""),"",COUNTIF($D42:$Q42,"○"))</f>
        <v>2</v>
      </c>
      <c r="T42" s="84">
        <f>IF(AND($E42="",$H42="",$N42="",$Q42=""),"",COUNTIF($D42:$Q42,"△"))</f>
        <v>0</v>
      </c>
      <c r="U42" s="84">
        <f>IF(AND($E42="",$H42="",$N42="",$Q42=""),"",COUNTIF($D42:$Q42,"●"))</f>
        <v>2</v>
      </c>
      <c r="V42" s="86">
        <f>IF(S42="","",(S42*3)+(T42*1))</f>
        <v>6</v>
      </c>
      <c r="W42" s="86">
        <f>IF(S42="","",SUM(D43,G43,M43,P43))</f>
        <v>3</v>
      </c>
      <c r="X42" s="86">
        <f>IF(S42="","",SUM(F43,I43,O43,R43))</f>
        <v>8</v>
      </c>
      <c r="Y42" s="86">
        <f>IF(S42="","",W42-X42)</f>
        <v>-5</v>
      </c>
      <c r="Z42" s="159">
        <v>3</v>
      </c>
    </row>
    <row r="43" spans="1:26" ht="14.25" thickBot="1">
      <c r="A43" s="103"/>
      <c r="B43" s="104"/>
      <c r="C43" s="105"/>
      <c r="D43" s="14">
        <v>0</v>
      </c>
      <c r="E43" s="15" t="s">
        <v>10</v>
      </c>
      <c r="F43" s="16">
        <v>3</v>
      </c>
      <c r="G43" s="14">
        <v>1</v>
      </c>
      <c r="H43" s="15" t="s">
        <v>10</v>
      </c>
      <c r="I43" s="16">
        <v>0</v>
      </c>
      <c r="J43" s="96"/>
      <c r="K43" s="97"/>
      <c r="L43" s="98"/>
      <c r="M43" s="17">
        <f>IF(L45="","",L45)</f>
        <v>0</v>
      </c>
      <c r="N43" s="18" t="s">
        <v>10</v>
      </c>
      <c r="O43" s="18">
        <f>IF(J45="","",J45)</f>
        <v>4</v>
      </c>
      <c r="P43" s="17">
        <f>IF(L47="","",L47)</f>
        <v>2</v>
      </c>
      <c r="Q43" s="18" t="s">
        <v>10</v>
      </c>
      <c r="R43" s="40">
        <f>IF(J47="","",J47)</f>
        <v>1</v>
      </c>
      <c r="S43" s="99"/>
      <c r="T43" s="100"/>
      <c r="U43" s="100"/>
      <c r="V43" s="101"/>
      <c r="W43" s="101"/>
      <c r="X43" s="101"/>
      <c r="Y43" s="101"/>
      <c r="Z43" s="159"/>
    </row>
    <row r="44" spans="1:26">
      <c r="A44" s="72" t="s">
        <v>17</v>
      </c>
      <c r="B44" s="73"/>
      <c r="C44" s="74"/>
      <c r="D44" s="25"/>
      <c r="E44" s="20" t="str">
        <f>IF(D45="","",IF(D45=F45,"△",IF(D45&gt;=F45,"○","●")))</f>
        <v>○</v>
      </c>
      <c r="F44" s="21"/>
      <c r="G44" s="20"/>
      <c r="H44" s="20" t="str">
        <f>IF(G45="","",IF(G45=I45,"△",IF(G45&gt;=I45,"○","●")))</f>
        <v>○</v>
      </c>
      <c r="I44" s="21"/>
      <c r="J44" s="20"/>
      <c r="K44" s="20" t="str">
        <f>IF(J45="","",IF(J45=L45,"△",IF(J45&gt;=L45,"○","●")))</f>
        <v>○</v>
      </c>
      <c r="L44" s="21"/>
      <c r="M44" s="78"/>
      <c r="N44" s="79"/>
      <c r="O44" s="79"/>
      <c r="P44" s="2"/>
      <c r="Q44" s="11" t="str">
        <f>IF(P45="","",IF(P45=R45,"△",IF(P45&gt;=R45,"○","●")))</f>
        <v>○</v>
      </c>
      <c r="R44" s="39"/>
      <c r="S44" s="82">
        <f>IF(AND($E44="",$H44="",$N44="",$Q44=""),"",COUNTIF($D44:$Q44,"○"))</f>
        <v>4</v>
      </c>
      <c r="T44" s="84">
        <f>IF(AND($E44="",$H44="",$N44="",$Q44=""),"",COUNTIF($D44:$Q44,"△"))</f>
        <v>0</v>
      </c>
      <c r="U44" s="84">
        <f>IF(AND($E44="",$H44="",$N44="",$Q44=""),"",COUNTIF($D44:$Q44,"●"))</f>
        <v>0</v>
      </c>
      <c r="V44" s="86">
        <f>IF(S44="","",(S44*3)+(T44*1))</f>
        <v>12</v>
      </c>
      <c r="W44" s="86">
        <f>IF(S44="","",SUM(D45,J45,G45,P45))</f>
        <v>20</v>
      </c>
      <c r="X44" s="86">
        <f>IF(S44="","",SUM(F45,I45,L45,R45))</f>
        <v>1</v>
      </c>
      <c r="Y44" s="86">
        <f>IF(S44="","",W44-X44)</f>
        <v>19</v>
      </c>
      <c r="Z44" s="159">
        <v>1</v>
      </c>
    </row>
    <row r="45" spans="1:26" ht="14.25" thickBot="1">
      <c r="A45" s="75"/>
      <c r="B45" s="76"/>
      <c r="C45" s="77"/>
      <c r="D45" s="30">
        <v>1</v>
      </c>
      <c r="E45" s="31" t="s">
        <v>10</v>
      </c>
      <c r="F45" s="32">
        <v>0</v>
      </c>
      <c r="G45" s="30">
        <v>8</v>
      </c>
      <c r="H45" s="31" t="s">
        <v>10</v>
      </c>
      <c r="I45" s="32">
        <v>0</v>
      </c>
      <c r="J45" s="30">
        <v>4</v>
      </c>
      <c r="K45" s="31" t="s">
        <v>10</v>
      </c>
      <c r="L45" s="32">
        <v>0</v>
      </c>
      <c r="M45" s="167"/>
      <c r="N45" s="168"/>
      <c r="O45" s="168"/>
      <c r="P45" s="17">
        <f>IF(O47="","",O47)</f>
        <v>7</v>
      </c>
      <c r="Q45" s="18" t="s">
        <v>10</v>
      </c>
      <c r="R45" s="40">
        <f>IF(M47="","",M47)</f>
        <v>1</v>
      </c>
      <c r="S45" s="99"/>
      <c r="T45" s="100"/>
      <c r="U45" s="100"/>
      <c r="V45" s="101"/>
      <c r="W45" s="101"/>
      <c r="X45" s="101"/>
      <c r="Y45" s="101"/>
      <c r="Z45" s="159"/>
    </row>
    <row r="46" spans="1:26">
      <c r="A46" s="72" t="s">
        <v>23</v>
      </c>
      <c r="B46" s="73"/>
      <c r="C46" s="74"/>
      <c r="D46" s="34"/>
      <c r="E46" s="20" t="str">
        <f>IF(D47="","",IF(D47=F47,"△",IF(D47&gt;=F47,"○","●")))</f>
        <v>●</v>
      </c>
      <c r="F46" s="21"/>
      <c r="G46" s="25"/>
      <c r="H46" s="20" t="str">
        <f>IF(G47="","",IF(G47=I47,"△",IF(G47&gt;=I47,"○","●")))</f>
        <v>○</v>
      </c>
      <c r="I46" s="21"/>
      <c r="J46" s="25"/>
      <c r="K46" s="20" t="str">
        <f>IF(J47="","",IF(J47=L47,"△",IF(J47&gt;=L47,"○","●")))</f>
        <v>●</v>
      </c>
      <c r="L46" s="21">
        <v>0</v>
      </c>
      <c r="M46" s="25"/>
      <c r="N46" s="20" t="str">
        <f>IF(M47="","",IF(M47=O47,"△",IF(M47&gt;=O47,"○","●")))</f>
        <v>●</v>
      </c>
      <c r="O46" s="21"/>
      <c r="P46" s="78"/>
      <c r="Q46" s="79"/>
      <c r="R46" s="79"/>
      <c r="S46" s="160">
        <f>IF(AND($E46="",$H46="",$K46="",$N46=""),"",COUNTIF($D46:$N46,"○"))</f>
        <v>1</v>
      </c>
      <c r="T46" s="161">
        <f>IF(AND($E46="",$H46="",$K46="",$N46=""),"",COUNTIF($D46:$Q46,"△"))</f>
        <v>0</v>
      </c>
      <c r="U46" s="161">
        <f>IF(AND($E46="",$H46="",$K46="",$N46=""),"",COUNTIF($D46:$Q46,"●"))</f>
        <v>3</v>
      </c>
      <c r="V46" s="162">
        <f>IF(S46="","",(S46*3)+(T46*1))</f>
        <v>3</v>
      </c>
      <c r="W46" s="162">
        <f>IF(S46="","",SUM(D47,J47,G47,M47))</f>
        <v>4</v>
      </c>
      <c r="X46" s="162">
        <f>IF(S46="","",SUM(F47,I47,L47,O47))</f>
        <v>17</v>
      </c>
      <c r="Y46" s="162">
        <f>IF(S46="","",W46-X46)</f>
        <v>-13</v>
      </c>
      <c r="Z46" s="159">
        <v>4</v>
      </c>
    </row>
    <row r="47" spans="1:26" ht="14.25" thickBot="1">
      <c r="A47" s="75"/>
      <c r="B47" s="76"/>
      <c r="C47" s="77"/>
      <c r="D47" s="33">
        <v>0</v>
      </c>
      <c r="E47" s="23" t="s">
        <v>10</v>
      </c>
      <c r="F47" s="24">
        <v>7</v>
      </c>
      <c r="G47" s="22">
        <v>2</v>
      </c>
      <c r="H47" s="23" t="s">
        <v>10</v>
      </c>
      <c r="I47" s="24">
        <v>1</v>
      </c>
      <c r="J47" s="22">
        <v>1</v>
      </c>
      <c r="K47" s="23" t="s">
        <v>10</v>
      </c>
      <c r="L47" s="24">
        <v>2</v>
      </c>
      <c r="M47" s="22">
        <v>1</v>
      </c>
      <c r="N47" s="23" t="s">
        <v>10</v>
      </c>
      <c r="O47" s="24">
        <v>7</v>
      </c>
      <c r="P47" s="80"/>
      <c r="Q47" s="81"/>
      <c r="R47" s="81"/>
      <c r="S47" s="83"/>
      <c r="T47" s="85"/>
      <c r="U47" s="85"/>
      <c r="V47" s="87"/>
      <c r="W47" s="87"/>
      <c r="X47" s="87"/>
      <c r="Y47" s="87"/>
      <c r="Z47" s="163"/>
    </row>
  </sheetData>
  <mergeCells count="184">
    <mergeCell ref="U11:U12"/>
    <mergeCell ref="V11:V12"/>
    <mergeCell ref="W11:W12"/>
    <mergeCell ref="X11:X12"/>
    <mergeCell ref="S11:S12"/>
    <mergeCell ref="A46:C47"/>
    <mergeCell ref="P46:R47"/>
    <mergeCell ref="S46:S47"/>
    <mergeCell ref="T46:T47"/>
    <mergeCell ref="U46:U47"/>
    <mergeCell ref="V46:V47"/>
    <mergeCell ref="W46:W47"/>
    <mergeCell ref="X46:X47"/>
    <mergeCell ref="U42:U43"/>
    <mergeCell ref="V42:V43"/>
    <mergeCell ref="W42:W43"/>
    <mergeCell ref="X42:X43"/>
    <mergeCell ref="U36:U37"/>
    <mergeCell ref="V36:V37"/>
    <mergeCell ref="W36:W37"/>
    <mergeCell ref="X36:X37"/>
    <mergeCell ref="A27:C28"/>
    <mergeCell ref="M27:O28"/>
    <mergeCell ref="S27:S28"/>
    <mergeCell ref="Z44:Z45"/>
    <mergeCell ref="Z46:Z47"/>
    <mergeCell ref="A15:C16"/>
    <mergeCell ref="M15:O16"/>
    <mergeCell ref="P15:P16"/>
    <mergeCell ref="Q15:Q16"/>
    <mergeCell ref="R15:R16"/>
    <mergeCell ref="S15:S16"/>
    <mergeCell ref="X13:X14"/>
    <mergeCell ref="Y46:Y47"/>
    <mergeCell ref="A44:C45"/>
    <mergeCell ref="M44:O45"/>
    <mergeCell ref="S44:S45"/>
    <mergeCell ref="T44:T45"/>
    <mergeCell ref="U44:U45"/>
    <mergeCell ref="V44:V45"/>
    <mergeCell ref="W44:W45"/>
    <mergeCell ref="X44:X45"/>
    <mergeCell ref="Y44:Y45"/>
    <mergeCell ref="Z40:Z41"/>
    <mergeCell ref="A42:C43"/>
    <mergeCell ref="J42:L43"/>
    <mergeCell ref="S42:S43"/>
    <mergeCell ref="T42:T43"/>
    <mergeCell ref="Y42:Y43"/>
    <mergeCell ref="Z42:Z43"/>
    <mergeCell ref="A40:C41"/>
    <mergeCell ref="G40:I41"/>
    <mergeCell ref="S40:S41"/>
    <mergeCell ref="T40:T41"/>
    <mergeCell ref="U40:U41"/>
    <mergeCell ref="V40:V41"/>
    <mergeCell ref="W40:W41"/>
    <mergeCell ref="X40:X41"/>
    <mergeCell ref="Y40:Y41"/>
    <mergeCell ref="Y36:Y37"/>
    <mergeCell ref="Z36:Z37"/>
    <mergeCell ref="A38:C39"/>
    <mergeCell ref="D38:F39"/>
    <mergeCell ref="S38:S39"/>
    <mergeCell ref="T38:T39"/>
    <mergeCell ref="U38:U39"/>
    <mergeCell ref="V38:V39"/>
    <mergeCell ref="W38:W39"/>
    <mergeCell ref="X38:X39"/>
    <mergeCell ref="Y38:Y39"/>
    <mergeCell ref="Z38:Z39"/>
    <mergeCell ref="T27:T28"/>
    <mergeCell ref="U27:U28"/>
    <mergeCell ref="V27:V28"/>
    <mergeCell ref="W27:W28"/>
    <mergeCell ref="X27:X28"/>
    <mergeCell ref="A25:C26"/>
    <mergeCell ref="J25:L26"/>
    <mergeCell ref="S25:S26"/>
    <mergeCell ref="T25:T26"/>
    <mergeCell ref="U25:U26"/>
    <mergeCell ref="V25:V26"/>
    <mergeCell ref="W25:W26"/>
    <mergeCell ref="X25:X26"/>
    <mergeCell ref="P25:P26"/>
    <mergeCell ref="Q25:Q26"/>
    <mergeCell ref="R25:R26"/>
    <mergeCell ref="P27:P28"/>
    <mergeCell ref="Q27:Q28"/>
    <mergeCell ref="R27:R28"/>
    <mergeCell ref="A23:C24"/>
    <mergeCell ref="G23:I24"/>
    <mergeCell ref="S23:S24"/>
    <mergeCell ref="T23:T24"/>
    <mergeCell ref="U23:U24"/>
    <mergeCell ref="V23:V24"/>
    <mergeCell ref="W23:W24"/>
    <mergeCell ref="X23:X24"/>
    <mergeCell ref="A21:C22"/>
    <mergeCell ref="D21:F22"/>
    <mergeCell ref="S21:S22"/>
    <mergeCell ref="T21:T22"/>
    <mergeCell ref="U21:U22"/>
    <mergeCell ref="V21:V22"/>
    <mergeCell ref="W21:W22"/>
    <mergeCell ref="X21:X22"/>
    <mergeCell ref="P21:P22"/>
    <mergeCell ref="Q21:Q22"/>
    <mergeCell ref="R21:R22"/>
    <mergeCell ref="P23:P24"/>
    <mergeCell ref="Q23:Q24"/>
    <mergeCell ref="R23:R24"/>
    <mergeCell ref="T15:T16"/>
    <mergeCell ref="U15:U16"/>
    <mergeCell ref="V15:V16"/>
    <mergeCell ref="W15:W16"/>
    <mergeCell ref="X15:X16"/>
    <mergeCell ref="S13:S14"/>
    <mergeCell ref="T13:T14"/>
    <mergeCell ref="U13:U14"/>
    <mergeCell ref="V13:V14"/>
    <mergeCell ref="W13:W14"/>
    <mergeCell ref="R9:R10"/>
    <mergeCell ref="S9:S10"/>
    <mergeCell ref="T9:T10"/>
    <mergeCell ref="A13:C14"/>
    <mergeCell ref="J13:L14"/>
    <mergeCell ref="P13:P14"/>
    <mergeCell ref="Q13:Q14"/>
    <mergeCell ref="R13:R14"/>
    <mergeCell ref="A11:C12"/>
    <mergeCell ref="G11:I12"/>
    <mergeCell ref="P11:P12"/>
    <mergeCell ref="Q11:Q12"/>
    <mergeCell ref="R11:R12"/>
    <mergeCell ref="T11:T12"/>
    <mergeCell ref="U9:U10"/>
    <mergeCell ref="V9:V10"/>
    <mergeCell ref="W9:W10"/>
    <mergeCell ref="X9:X10"/>
    <mergeCell ref="S7:S8"/>
    <mergeCell ref="T7:T8"/>
    <mergeCell ref="U7:U8"/>
    <mergeCell ref="A2:X2"/>
    <mergeCell ref="A4:C5"/>
    <mergeCell ref="H4:X4"/>
    <mergeCell ref="A7:C8"/>
    <mergeCell ref="D7:F8"/>
    <mergeCell ref="G7:I8"/>
    <mergeCell ref="J7:L8"/>
    <mergeCell ref="M7:O8"/>
    <mergeCell ref="P7:P8"/>
    <mergeCell ref="Q7:Q8"/>
    <mergeCell ref="R7:R8"/>
    <mergeCell ref="V7:V8"/>
    <mergeCell ref="W7:W8"/>
    <mergeCell ref="A9:C10"/>
    <mergeCell ref="D9:F10"/>
    <mergeCell ref="P9:P10"/>
    <mergeCell ref="Q9:Q10"/>
    <mergeCell ref="V19:V20"/>
    <mergeCell ref="W19:W20"/>
    <mergeCell ref="A32:X32"/>
    <mergeCell ref="A34:C35"/>
    <mergeCell ref="H34:X34"/>
    <mergeCell ref="A36:C37"/>
    <mergeCell ref="D36:F37"/>
    <mergeCell ref="G36:I37"/>
    <mergeCell ref="J36:L37"/>
    <mergeCell ref="M36:O37"/>
    <mergeCell ref="P36:R37"/>
    <mergeCell ref="S36:S37"/>
    <mergeCell ref="T36:T37"/>
    <mergeCell ref="A19:C20"/>
    <mergeCell ref="M19:O20"/>
    <mergeCell ref="P19:P20"/>
    <mergeCell ref="Q19:Q20"/>
    <mergeCell ref="R19:R20"/>
    <mergeCell ref="S19:S20"/>
    <mergeCell ref="T19:T20"/>
    <mergeCell ref="U19:U20"/>
    <mergeCell ref="D19:F20"/>
    <mergeCell ref="G19:I20"/>
    <mergeCell ref="J19:L20"/>
  </mergeCells>
  <phoneticPr fontId="10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59"/>
  <sheetViews>
    <sheetView zoomScale="70" zoomScaleNormal="70" workbookViewId="0">
      <selection activeCell="Q62" sqref="Q62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114" t="s">
        <v>21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24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>
      <c r="A6" s="116"/>
      <c r="B6" s="116"/>
      <c r="C6" s="116"/>
    </row>
    <row r="7" spans="1:24" ht="14.25" thickBot="1"/>
    <row r="8" spans="1:24">
      <c r="A8" s="72"/>
      <c r="B8" s="73"/>
      <c r="C8" s="74"/>
      <c r="D8" s="118" t="str">
        <f>A10</f>
        <v>北郷瑞穂</v>
      </c>
      <c r="E8" s="119"/>
      <c r="F8" s="120"/>
      <c r="G8" s="130" t="str">
        <f>A12</f>
        <v>大麻ジュニア</v>
      </c>
      <c r="H8" s="131"/>
      <c r="I8" s="132"/>
      <c r="J8" s="118" t="str">
        <f>A14</f>
        <v>清田緑</v>
      </c>
      <c r="K8" s="119"/>
      <c r="L8" s="120"/>
      <c r="M8" s="118" t="str">
        <f>A16</f>
        <v>ELENA</v>
      </c>
      <c r="N8" s="119"/>
      <c r="O8" s="119"/>
      <c r="P8" s="136" t="s">
        <v>2</v>
      </c>
      <c r="Q8" s="138" t="s">
        <v>3</v>
      </c>
      <c r="R8" s="138" t="s">
        <v>4</v>
      </c>
      <c r="S8" s="138" t="s">
        <v>5</v>
      </c>
      <c r="T8" s="138" t="s">
        <v>6</v>
      </c>
      <c r="U8" s="138" t="s">
        <v>7</v>
      </c>
      <c r="V8" s="138" t="s">
        <v>8</v>
      </c>
      <c r="W8" s="140" t="s">
        <v>9</v>
      </c>
      <c r="X8" s="1"/>
    </row>
    <row r="9" spans="1:24" ht="14.25" thickBot="1">
      <c r="A9" s="75"/>
      <c r="B9" s="76"/>
      <c r="C9" s="77"/>
      <c r="D9" s="121"/>
      <c r="E9" s="122"/>
      <c r="F9" s="123"/>
      <c r="G9" s="133"/>
      <c r="H9" s="134"/>
      <c r="I9" s="135"/>
      <c r="J9" s="121"/>
      <c r="K9" s="122"/>
      <c r="L9" s="123"/>
      <c r="M9" s="121"/>
      <c r="N9" s="122"/>
      <c r="O9" s="122"/>
      <c r="P9" s="137"/>
      <c r="Q9" s="139"/>
      <c r="R9" s="139"/>
      <c r="S9" s="139"/>
      <c r="T9" s="139"/>
      <c r="U9" s="139"/>
      <c r="V9" s="139"/>
      <c r="W9" s="141"/>
      <c r="X9" s="1"/>
    </row>
    <row r="10" spans="1:24" ht="13.5" customHeight="1">
      <c r="A10" s="72" t="s">
        <v>172</v>
      </c>
      <c r="B10" s="73"/>
      <c r="C10" s="74"/>
      <c r="D10" s="106"/>
      <c r="E10" s="107"/>
      <c r="F10" s="108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○</v>
      </c>
      <c r="L10" s="5"/>
      <c r="M10" s="6"/>
      <c r="N10" s="3" t="str">
        <f>IF(M11="","",IF(M11=O11,"△",IF(M11&gt;=O11,"○","●")))</f>
        <v>○</v>
      </c>
      <c r="O10" s="26"/>
      <c r="P10" s="112">
        <f>IF(AND($H10="",$K10="",$N10=""),"",COUNTIF($D10:$N10,"○"))</f>
        <v>2</v>
      </c>
      <c r="Q10" s="113">
        <f>IF(AND($H10="",$K10="",$N10=""),"",COUNTIF($D10:$N10,"△"))</f>
        <v>0</v>
      </c>
      <c r="R10" s="113">
        <f>IF(AND($H10="",$K10="",$N10=""),"",COUNTIF($D10:$N10,"●"))</f>
        <v>1</v>
      </c>
      <c r="S10" s="113">
        <f>IF(P10="","",(P10*3)+(Q10*1))</f>
        <v>6</v>
      </c>
      <c r="T10" s="113">
        <f>IF(P10="","",SUM(G11,J11,M11))</f>
        <v>4</v>
      </c>
      <c r="U10" s="113">
        <f>IF(P10="","",SUM(I11,L11,O11))</f>
        <v>1</v>
      </c>
      <c r="V10" s="113">
        <f>IF(P10="","",T10-U10)</f>
        <v>3</v>
      </c>
      <c r="W10" s="102">
        <f>IF(X10="","",RANK(X10,$X10:$X17,0))</f>
        <v>1</v>
      </c>
      <c r="X10" s="71">
        <f>IF(V10="","",$S10*100+$V10*10+T10)</f>
        <v>634</v>
      </c>
    </row>
    <row r="11" spans="1:24" ht="14.25" customHeight="1" thickBot="1">
      <c r="A11" s="103"/>
      <c r="B11" s="104"/>
      <c r="C11" s="105"/>
      <c r="D11" s="109"/>
      <c r="E11" s="110"/>
      <c r="F11" s="111"/>
      <c r="G11" s="7">
        <f>IF(F13="","",F13)</f>
        <v>0</v>
      </c>
      <c r="H11" s="8" t="s">
        <v>10</v>
      </c>
      <c r="I11" s="9">
        <f>IF(D13="","",D13)</f>
        <v>1</v>
      </c>
      <c r="J11" s="7">
        <f>IF(F15="","",F15)</f>
        <v>2</v>
      </c>
      <c r="K11" s="8" t="s">
        <v>10</v>
      </c>
      <c r="L11" s="9">
        <f>IF(D15="","",D15)</f>
        <v>0</v>
      </c>
      <c r="M11" s="7">
        <f>IF(F17="","",F17)</f>
        <v>2</v>
      </c>
      <c r="N11" s="8" t="s">
        <v>10</v>
      </c>
      <c r="O11" s="8">
        <f>IF(D17="","",D17)</f>
        <v>0</v>
      </c>
      <c r="P11" s="99"/>
      <c r="Q11" s="100"/>
      <c r="R11" s="100"/>
      <c r="S11" s="100"/>
      <c r="T11" s="100"/>
      <c r="U11" s="100"/>
      <c r="V11" s="100"/>
      <c r="W11" s="70"/>
      <c r="X11" s="71"/>
    </row>
    <row r="12" spans="1:24" ht="13.5" customHeight="1">
      <c r="A12" s="89" t="s">
        <v>173</v>
      </c>
      <c r="B12" s="90"/>
      <c r="C12" s="91"/>
      <c r="D12" s="10"/>
      <c r="E12" s="11" t="str">
        <f>IF(D13="","",IF(D13=F13,"△",IF(D13&gt;=F13,"○","●")))</f>
        <v>○</v>
      </c>
      <c r="F12" s="12"/>
      <c r="G12" s="78"/>
      <c r="H12" s="79"/>
      <c r="I12" s="95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●</v>
      </c>
      <c r="O12" s="27"/>
      <c r="P12" s="82">
        <f>IF(AND($E12="",$K12="",$N12=""),"",COUNTIF($D12:$N12,"○"))</f>
        <v>1</v>
      </c>
      <c r="Q12" s="84">
        <f>IF(AND($E12="",$K12="",$N12=""),"",COUNTIF($D12:$N12,"△"))</f>
        <v>1</v>
      </c>
      <c r="R12" s="84">
        <f>IF(AND($E12="",$K12="",$N12=""),"",COUNTIF($D12:$N12,"●"))</f>
        <v>1</v>
      </c>
      <c r="S12" s="86">
        <f>IF(P12="","",(P12*3)+(Q12*1))</f>
        <v>4</v>
      </c>
      <c r="T12" s="86">
        <f>IF(P12="","",SUM(D13,J13,M13))</f>
        <v>2</v>
      </c>
      <c r="U12" s="86">
        <f>IF(P12="","",SUM(F13,L13,O13))</f>
        <v>2</v>
      </c>
      <c r="V12" s="86">
        <f>IF(P12="","",T12-U12)</f>
        <v>0</v>
      </c>
      <c r="W12" s="69">
        <f>IF(X12="","",RANK(X12,$X10:$X17,0))</f>
        <v>2</v>
      </c>
      <c r="X12" s="71">
        <f>IF(V12="","",$S12*100+$V12*10+T12)</f>
        <v>402</v>
      </c>
    </row>
    <row r="13" spans="1:24" ht="14.25" customHeight="1" thickBot="1">
      <c r="A13" s="92"/>
      <c r="B13" s="93"/>
      <c r="C13" s="94"/>
      <c r="D13" s="14">
        <v>1</v>
      </c>
      <c r="E13" s="15" t="s">
        <v>10</v>
      </c>
      <c r="F13" s="16">
        <v>0</v>
      </c>
      <c r="G13" s="96"/>
      <c r="H13" s="97"/>
      <c r="I13" s="98"/>
      <c r="J13" s="17">
        <f>IF(I15="","",I15)</f>
        <v>1</v>
      </c>
      <c r="K13" s="18" t="s">
        <v>10</v>
      </c>
      <c r="L13" s="19">
        <f>IF(G15="","",G15)</f>
        <v>1</v>
      </c>
      <c r="M13" s="17">
        <f>IF(I17="","",I17)</f>
        <v>0</v>
      </c>
      <c r="N13" s="18" t="s">
        <v>10</v>
      </c>
      <c r="O13" s="18">
        <f>IF(G17="","",G17)</f>
        <v>1</v>
      </c>
      <c r="P13" s="99"/>
      <c r="Q13" s="100"/>
      <c r="R13" s="100"/>
      <c r="S13" s="101"/>
      <c r="T13" s="101"/>
      <c r="U13" s="101"/>
      <c r="V13" s="101"/>
      <c r="W13" s="70"/>
      <c r="X13" s="71"/>
    </row>
    <row r="14" spans="1:24" ht="13.5" customHeight="1">
      <c r="A14" s="72" t="s">
        <v>174</v>
      </c>
      <c r="B14" s="73"/>
      <c r="C14" s="74"/>
      <c r="D14" s="10"/>
      <c r="E14" s="11" t="str">
        <f>IF(D15="","",IF(D15=F15,"△",IF(D15&gt;=F15,"○","●")))</f>
        <v>●</v>
      </c>
      <c r="F14" s="12"/>
      <c r="G14" s="11"/>
      <c r="H14" s="11" t="str">
        <f>IF(G15="","",IF(G15=I15,"△",IF(G15&gt;=I15,"○","●")))</f>
        <v>△</v>
      </c>
      <c r="I14" s="12"/>
      <c r="J14" s="78"/>
      <c r="K14" s="79"/>
      <c r="L14" s="95"/>
      <c r="M14" s="6"/>
      <c r="N14" s="11" t="str">
        <f>IF(M15="","",IF(M15=O15,"△",IF(M15&gt;=O15,"○","●")))</f>
        <v>○</v>
      </c>
      <c r="O14" s="27"/>
      <c r="P14" s="82">
        <f>IF(AND($E14="",$H14="",$N14=""),"",COUNTIF($D14:$N14,"○"))</f>
        <v>1</v>
      </c>
      <c r="Q14" s="84">
        <f>IF(AND($E14="",$H14="",$N14=""),"",COUNTIF($D14:$N14,"△"))</f>
        <v>1</v>
      </c>
      <c r="R14" s="84">
        <f>IF(AND($E14="",$H14="",$N14=""),"",COUNTIF($D14:$N14,"●"))</f>
        <v>1</v>
      </c>
      <c r="S14" s="86">
        <f>IF(P14="","",(P14*3)+(Q14*1))</f>
        <v>4</v>
      </c>
      <c r="T14" s="86">
        <f>IF(P14="","",SUM(G15,D15,M15))</f>
        <v>3</v>
      </c>
      <c r="U14" s="86">
        <f>IF(P14="","",SUM(F15,I15,O15))</f>
        <v>4</v>
      </c>
      <c r="V14" s="86">
        <f>IF(P14="","",T14-U14)</f>
        <v>-1</v>
      </c>
      <c r="W14" s="69">
        <f>IF(X14="","",RANK(X14,$X10:$X17,0))</f>
        <v>3</v>
      </c>
      <c r="X14" s="71">
        <f>IF(V14="","",$S14*100+$V14*10+T14)</f>
        <v>393</v>
      </c>
    </row>
    <row r="15" spans="1:24" ht="14.25" customHeight="1" thickBot="1">
      <c r="A15" s="103"/>
      <c r="B15" s="104"/>
      <c r="C15" s="105"/>
      <c r="D15" s="14">
        <v>0</v>
      </c>
      <c r="E15" s="15" t="s">
        <v>10</v>
      </c>
      <c r="F15" s="16">
        <v>2</v>
      </c>
      <c r="G15" s="14">
        <v>1</v>
      </c>
      <c r="H15" s="15" t="s">
        <v>10</v>
      </c>
      <c r="I15" s="16">
        <v>1</v>
      </c>
      <c r="J15" s="96"/>
      <c r="K15" s="97"/>
      <c r="L15" s="98"/>
      <c r="M15" s="17">
        <f>IF(L17="","",L17)</f>
        <v>2</v>
      </c>
      <c r="N15" s="18" t="s">
        <v>10</v>
      </c>
      <c r="O15" s="18">
        <f>IF(J17="","",J17)</f>
        <v>1</v>
      </c>
      <c r="P15" s="99"/>
      <c r="Q15" s="100"/>
      <c r="R15" s="100"/>
      <c r="S15" s="101"/>
      <c r="T15" s="101"/>
      <c r="U15" s="101"/>
      <c r="V15" s="101"/>
      <c r="W15" s="70"/>
      <c r="X15" s="71"/>
    </row>
    <row r="16" spans="1:24" ht="13.5" customHeight="1">
      <c r="A16" s="72" t="s">
        <v>175</v>
      </c>
      <c r="B16" s="73"/>
      <c r="C16" s="74"/>
      <c r="D16" s="25"/>
      <c r="E16" s="20" t="str">
        <f>IF(D17="","",IF(D17=F17,"△",IF(D17&gt;=F17,"○","●")))</f>
        <v>●</v>
      </c>
      <c r="F16" s="21"/>
      <c r="G16" s="20"/>
      <c r="H16" s="20" t="str">
        <f>IF(G17="","",IF(G17=I17,"△",IF(G17&gt;=I17,"○","●")))</f>
        <v>○</v>
      </c>
      <c r="I16" s="21"/>
      <c r="J16" s="20"/>
      <c r="K16" s="20" t="str">
        <f>IF(J17="","",IF(J17=L17,"△",IF(J17&gt;=L17,"○","●")))</f>
        <v>●</v>
      </c>
      <c r="L16" s="21"/>
      <c r="M16" s="78"/>
      <c r="N16" s="79"/>
      <c r="O16" s="79"/>
      <c r="P16" s="82">
        <f>IF(AND($E16="",$H16="",$N16=""),"",COUNTIF($D16:$N16,"○"))</f>
        <v>1</v>
      </c>
      <c r="Q16" s="84">
        <f>IF(AND($E16="",$H16="",$N16=""),"",COUNTIF($D16:$N16,"△"))</f>
        <v>0</v>
      </c>
      <c r="R16" s="84">
        <f>IF(AND($E16="",$H16="",$N16=""),"",COUNTIF($D16:$N16,"●"))</f>
        <v>2</v>
      </c>
      <c r="S16" s="86">
        <f>IF(P16="","",(P16*3)+(Q16*1))</f>
        <v>3</v>
      </c>
      <c r="T16" s="86">
        <f>IF(P16="","",SUM(G17,D17,J17))</f>
        <v>2</v>
      </c>
      <c r="U16" s="86">
        <f>IF(P16="","",SUM(F17,I17,L17))</f>
        <v>4</v>
      </c>
      <c r="V16" s="86">
        <f>IF(P16="","",T16-U16)</f>
        <v>-2</v>
      </c>
      <c r="W16" s="69">
        <v>4</v>
      </c>
      <c r="X16" s="71">
        <f>IF(V16="","",$S16*100+$V16*10+T16)</f>
        <v>282</v>
      </c>
    </row>
    <row r="17" spans="1:24" ht="14.25" customHeight="1" thickBot="1">
      <c r="A17" s="75"/>
      <c r="B17" s="76"/>
      <c r="C17" s="77"/>
      <c r="D17" s="22">
        <v>0</v>
      </c>
      <c r="E17" s="23" t="s">
        <v>10</v>
      </c>
      <c r="F17" s="24">
        <v>2</v>
      </c>
      <c r="G17" s="22">
        <v>1</v>
      </c>
      <c r="H17" s="23" t="s">
        <v>10</v>
      </c>
      <c r="I17" s="24">
        <v>0</v>
      </c>
      <c r="J17" s="22">
        <v>1</v>
      </c>
      <c r="K17" s="23" t="s">
        <v>10</v>
      </c>
      <c r="L17" s="24">
        <v>2</v>
      </c>
      <c r="M17" s="80"/>
      <c r="N17" s="81"/>
      <c r="O17" s="81"/>
      <c r="P17" s="83"/>
      <c r="Q17" s="85"/>
      <c r="R17" s="85"/>
      <c r="S17" s="87"/>
      <c r="T17" s="87"/>
      <c r="U17" s="87"/>
      <c r="V17" s="87"/>
      <c r="W17" s="88"/>
      <c r="X17" s="71"/>
    </row>
    <row r="19" spans="1:24" ht="14.25" thickBot="1"/>
    <row r="20" spans="1:24">
      <c r="A20" s="72"/>
      <c r="B20" s="73"/>
      <c r="C20" s="74"/>
      <c r="D20" s="146" t="str">
        <f>A22</f>
        <v>北光少年団</v>
      </c>
      <c r="E20" s="147"/>
      <c r="F20" s="148"/>
      <c r="G20" s="118" t="str">
        <f>A24</f>
        <v>元町</v>
      </c>
      <c r="H20" s="119"/>
      <c r="I20" s="120"/>
      <c r="J20" s="118" t="str">
        <f>A26</f>
        <v>LIV</v>
      </c>
      <c r="K20" s="119"/>
      <c r="L20" s="120"/>
      <c r="M20" s="118" t="str">
        <f>A28</f>
        <v>平岡南</v>
      </c>
      <c r="N20" s="119"/>
      <c r="O20" s="119"/>
      <c r="P20" s="136" t="s">
        <v>2</v>
      </c>
      <c r="Q20" s="138" t="s">
        <v>3</v>
      </c>
      <c r="R20" s="138" t="s">
        <v>4</v>
      </c>
      <c r="S20" s="138" t="s">
        <v>5</v>
      </c>
      <c r="T20" s="138" t="s">
        <v>6</v>
      </c>
      <c r="U20" s="138" t="s">
        <v>7</v>
      </c>
      <c r="V20" s="138" t="s">
        <v>8</v>
      </c>
      <c r="W20" s="140" t="s">
        <v>9</v>
      </c>
      <c r="X20" s="1"/>
    </row>
    <row r="21" spans="1:24" ht="14.25" thickBot="1">
      <c r="A21" s="75"/>
      <c r="B21" s="76"/>
      <c r="C21" s="77"/>
      <c r="D21" s="149"/>
      <c r="E21" s="150"/>
      <c r="F21" s="151"/>
      <c r="G21" s="121"/>
      <c r="H21" s="122"/>
      <c r="I21" s="123"/>
      <c r="J21" s="121"/>
      <c r="K21" s="122"/>
      <c r="L21" s="123"/>
      <c r="M21" s="121"/>
      <c r="N21" s="122"/>
      <c r="O21" s="122"/>
      <c r="P21" s="137"/>
      <c r="Q21" s="139"/>
      <c r="R21" s="139"/>
      <c r="S21" s="139"/>
      <c r="T21" s="139"/>
      <c r="U21" s="139"/>
      <c r="V21" s="139"/>
      <c r="W21" s="141"/>
      <c r="X21" s="1"/>
    </row>
    <row r="22" spans="1:24" ht="13.5" customHeight="1">
      <c r="A22" s="152" t="s">
        <v>176</v>
      </c>
      <c r="B22" s="153"/>
      <c r="C22" s="154"/>
      <c r="D22" s="106"/>
      <c r="E22" s="107"/>
      <c r="F22" s="108"/>
      <c r="G22" s="2"/>
      <c r="H22" s="3" t="str">
        <f>IF(G23="","",IF(G23=I23,"△",IF(G23&gt;=I23,"○","●")))</f>
        <v>●</v>
      </c>
      <c r="I22" s="4"/>
      <c r="J22" s="2"/>
      <c r="K22" s="3" t="str">
        <f>IF(J23="","",IF(J23=L23,"△",IF(J23&gt;=L23,"○","●")))</f>
        <v>●</v>
      </c>
      <c r="L22" s="5"/>
      <c r="M22" s="6"/>
      <c r="N22" s="3" t="str">
        <f>IF(M23="","",IF(M23=O23,"△",IF(M23&gt;=O23,"○","●")))</f>
        <v>○</v>
      </c>
      <c r="O22" s="26"/>
      <c r="P22" s="112">
        <f>IF(AND($H22="",$K22="",$N22=""),"",COUNTIF($D22:$N22,"○"))</f>
        <v>1</v>
      </c>
      <c r="Q22" s="113">
        <f>IF(AND($H22="",$K22="",$N22=""),"",COUNTIF($D22:$N22,"△"))</f>
        <v>0</v>
      </c>
      <c r="R22" s="113">
        <f>IF(AND($H22="",$K22="",$N22=""),"",COUNTIF($D22:$N22,"●"))</f>
        <v>2</v>
      </c>
      <c r="S22" s="113">
        <f>IF(P22="","",(P22*3)+(Q22*1))</f>
        <v>3</v>
      </c>
      <c r="T22" s="113">
        <f>IF(P22="","",SUM(G23,J23,M23))</f>
        <v>3</v>
      </c>
      <c r="U22" s="113">
        <f>IF(P22="","",SUM(I23,L23,O23))</f>
        <v>7</v>
      </c>
      <c r="V22" s="113">
        <f>IF(P22="","",T22-U22)</f>
        <v>-4</v>
      </c>
      <c r="W22" s="102">
        <f>IF(X22="","",RANK(X22,$X22:$X29,0))</f>
        <v>3</v>
      </c>
      <c r="X22" s="71">
        <f>IF(V22="","",$S22*100+$V22*10+T22)</f>
        <v>263</v>
      </c>
    </row>
    <row r="23" spans="1:24" ht="14.25" customHeight="1" thickBot="1">
      <c r="A23" s="155"/>
      <c r="B23" s="156"/>
      <c r="C23" s="157"/>
      <c r="D23" s="109"/>
      <c r="E23" s="110"/>
      <c r="F23" s="111"/>
      <c r="G23" s="7">
        <f>IF(F25="","",F25)</f>
        <v>0</v>
      </c>
      <c r="H23" s="8" t="s">
        <v>10</v>
      </c>
      <c r="I23" s="9">
        <f>IF(D25="","",D25)</f>
        <v>4</v>
      </c>
      <c r="J23" s="7">
        <f>IF(F27="","",F27)</f>
        <v>0</v>
      </c>
      <c r="K23" s="8" t="s">
        <v>10</v>
      </c>
      <c r="L23" s="9">
        <f>IF(D27="","",D27)</f>
        <v>3</v>
      </c>
      <c r="M23" s="7">
        <f>IF(F29="","",F29)</f>
        <v>3</v>
      </c>
      <c r="N23" s="8" t="s">
        <v>10</v>
      </c>
      <c r="O23" s="8">
        <f>IF(D29="","",D29)</f>
        <v>0</v>
      </c>
      <c r="P23" s="99"/>
      <c r="Q23" s="100"/>
      <c r="R23" s="100"/>
      <c r="S23" s="100"/>
      <c r="T23" s="100"/>
      <c r="U23" s="100"/>
      <c r="V23" s="100"/>
      <c r="W23" s="70"/>
      <c r="X23" s="71"/>
    </row>
    <row r="24" spans="1:24" ht="13.5" customHeight="1">
      <c r="A24" s="72" t="s">
        <v>177</v>
      </c>
      <c r="B24" s="73"/>
      <c r="C24" s="74"/>
      <c r="D24" s="10"/>
      <c r="E24" s="11" t="str">
        <f>IF(D25="","",IF(D25=F25,"△",IF(D25&gt;=F25,"○","●")))</f>
        <v>○</v>
      </c>
      <c r="F24" s="12"/>
      <c r="G24" s="78"/>
      <c r="H24" s="79"/>
      <c r="I24" s="95"/>
      <c r="J24" s="6"/>
      <c r="K24" s="11" t="str">
        <f>IF(J25="","",IF(J25=L25,"△",IF(J25&gt;=L25,"○","●")))</f>
        <v>○</v>
      </c>
      <c r="L24" s="13"/>
      <c r="M24" s="6"/>
      <c r="N24" s="11" t="str">
        <f>IF(M25="","",IF(M25=O25,"△",IF(M25&gt;=O25,"○","●")))</f>
        <v>○</v>
      </c>
      <c r="O24" s="27"/>
      <c r="P24" s="82">
        <f>IF(AND($E24="",$K24="",$N24=""),"",COUNTIF($D24:$N24,"○"))</f>
        <v>3</v>
      </c>
      <c r="Q24" s="84">
        <f>IF(AND($E24="",$K24="",$N24=""),"",COUNTIF($D24:$N24,"△"))</f>
        <v>0</v>
      </c>
      <c r="R24" s="84">
        <f>IF(AND($E24="",$K24="",$N24=""),"",COUNTIF($D24:$N24,"●"))</f>
        <v>0</v>
      </c>
      <c r="S24" s="86">
        <f>IF(P24="","",(P24*3)+(Q24*1))</f>
        <v>9</v>
      </c>
      <c r="T24" s="86">
        <f>IF(P24="","",SUM(D25,J25,M25))</f>
        <v>14</v>
      </c>
      <c r="U24" s="86">
        <f>IF(P24="","",SUM(F25,L25,O25))</f>
        <v>0</v>
      </c>
      <c r="V24" s="86">
        <f>IF(P24="","",T24-U24)</f>
        <v>14</v>
      </c>
      <c r="W24" s="69">
        <f>IF(X24="","",RANK(X24,$X22:$X29,0))</f>
        <v>1</v>
      </c>
      <c r="X24" s="71">
        <f>IF(V24="","",$S24*100+$V24*10+T24)</f>
        <v>1054</v>
      </c>
    </row>
    <row r="25" spans="1:24" ht="14.25" customHeight="1" thickBot="1">
      <c r="A25" s="103"/>
      <c r="B25" s="104"/>
      <c r="C25" s="105"/>
      <c r="D25" s="14">
        <v>4</v>
      </c>
      <c r="E25" s="15" t="s">
        <v>10</v>
      </c>
      <c r="F25" s="16">
        <v>0</v>
      </c>
      <c r="G25" s="96"/>
      <c r="H25" s="97"/>
      <c r="I25" s="98"/>
      <c r="J25" s="17">
        <f>IF(I27="","",I27)</f>
        <v>5</v>
      </c>
      <c r="K25" s="18" t="s">
        <v>10</v>
      </c>
      <c r="L25" s="19">
        <f>IF(G27="","",G27)</f>
        <v>0</v>
      </c>
      <c r="M25" s="17">
        <f>IF(I29="","",I29)</f>
        <v>5</v>
      </c>
      <c r="N25" s="18" t="s">
        <v>10</v>
      </c>
      <c r="O25" s="18">
        <f>IF(G29="","",G29)</f>
        <v>0</v>
      </c>
      <c r="P25" s="99"/>
      <c r="Q25" s="100"/>
      <c r="R25" s="100"/>
      <c r="S25" s="101"/>
      <c r="T25" s="101"/>
      <c r="U25" s="101"/>
      <c r="V25" s="101"/>
      <c r="W25" s="70"/>
      <c r="X25" s="71"/>
    </row>
    <row r="26" spans="1:24" ht="13.5" customHeight="1">
      <c r="A26" s="72" t="s">
        <v>178</v>
      </c>
      <c r="B26" s="73"/>
      <c r="C26" s="74"/>
      <c r="D26" s="10"/>
      <c r="E26" s="11" t="str">
        <f>IF(D27="","",IF(D27=F27,"△",IF(D27&gt;=F27,"○","●")))</f>
        <v>○</v>
      </c>
      <c r="F26" s="12"/>
      <c r="G26" s="11"/>
      <c r="H26" s="11" t="str">
        <f>IF(G27="","",IF(G27=I27,"△",IF(G27&gt;=I27,"○","●")))</f>
        <v>●</v>
      </c>
      <c r="I26" s="12"/>
      <c r="J26" s="78"/>
      <c r="K26" s="79"/>
      <c r="L26" s="95"/>
      <c r="M26" s="6"/>
      <c r="N26" s="11" t="str">
        <f>IF(M27="","",IF(M27=O27,"△",IF(M27&gt;=O27,"○","●")))</f>
        <v>○</v>
      </c>
      <c r="O26" s="27"/>
      <c r="P26" s="82">
        <f>IF(AND($E26="",$H26="",$N26=""),"",COUNTIF($D26:$N26,"○"))</f>
        <v>2</v>
      </c>
      <c r="Q26" s="84">
        <f>IF(AND($E26="",$H26="",$N26=""),"",COUNTIF($D26:$N26,"△"))</f>
        <v>0</v>
      </c>
      <c r="R26" s="84">
        <f>IF(AND($E26="",$H26="",$N26=""),"",COUNTIF($D26:$N26,"●"))</f>
        <v>1</v>
      </c>
      <c r="S26" s="86">
        <f>IF(P26="","",(P26*3)+(Q26*1))</f>
        <v>6</v>
      </c>
      <c r="T26" s="86">
        <f>IF(P26="","",SUM(G27,D27,M27))</f>
        <v>8</v>
      </c>
      <c r="U26" s="86">
        <f>IF(P26="","",SUM(F27,I27,O27))</f>
        <v>5</v>
      </c>
      <c r="V26" s="86">
        <f>IF(P26="","",T26-U26)</f>
        <v>3</v>
      </c>
      <c r="W26" s="69">
        <f>IF(X26="","",RANK(X26,$X22:$X29,0))</f>
        <v>2</v>
      </c>
      <c r="X26" s="71">
        <f>IF(V26="","",$S26*100+$V26*10+T26)</f>
        <v>638</v>
      </c>
    </row>
    <row r="27" spans="1:24" ht="14.25" customHeight="1" thickBot="1">
      <c r="A27" s="103"/>
      <c r="B27" s="104"/>
      <c r="C27" s="105"/>
      <c r="D27" s="14">
        <v>3</v>
      </c>
      <c r="E27" s="15" t="s">
        <v>10</v>
      </c>
      <c r="F27" s="16">
        <v>0</v>
      </c>
      <c r="G27" s="14">
        <v>0</v>
      </c>
      <c r="H27" s="15" t="s">
        <v>10</v>
      </c>
      <c r="I27" s="16">
        <v>5</v>
      </c>
      <c r="J27" s="96"/>
      <c r="K27" s="97"/>
      <c r="L27" s="98"/>
      <c r="M27" s="17">
        <f>IF(L29="","",L29)</f>
        <v>5</v>
      </c>
      <c r="N27" s="18" t="s">
        <v>10</v>
      </c>
      <c r="O27" s="18">
        <f>IF(J29="","",J29)</f>
        <v>0</v>
      </c>
      <c r="P27" s="99"/>
      <c r="Q27" s="100"/>
      <c r="R27" s="100"/>
      <c r="S27" s="101"/>
      <c r="T27" s="101"/>
      <c r="U27" s="101"/>
      <c r="V27" s="101"/>
      <c r="W27" s="70"/>
      <c r="X27" s="71"/>
    </row>
    <row r="28" spans="1:24" ht="13.5" customHeight="1">
      <c r="A28" s="72" t="s">
        <v>179</v>
      </c>
      <c r="B28" s="73"/>
      <c r="C28" s="74"/>
      <c r="D28" s="25"/>
      <c r="E28" s="20" t="str">
        <f>IF(D29="","",IF(D29=F29,"△",IF(D29&gt;=F29,"○","●")))</f>
        <v>●</v>
      </c>
      <c r="F28" s="21"/>
      <c r="G28" s="20"/>
      <c r="H28" s="20" t="str">
        <f>IF(G29="","",IF(G29=I29,"△",IF(G29&gt;=I29,"○","●")))</f>
        <v>●</v>
      </c>
      <c r="I28" s="21"/>
      <c r="J28" s="20"/>
      <c r="K28" s="20" t="str">
        <f>IF(J29="","",IF(J29=L29,"△",IF(J29&gt;=L29,"○","●")))</f>
        <v>●</v>
      </c>
      <c r="L28" s="21"/>
      <c r="M28" s="78"/>
      <c r="N28" s="79"/>
      <c r="O28" s="79"/>
      <c r="P28" s="82">
        <f>IF(AND($E28="",$H28="",$N28=""),"",COUNTIF($D28:$N28,"○"))</f>
        <v>0</v>
      </c>
      <c r="Q28" s="84">
        <f>IF(AND($E28="",$H28="",$N28=""),"",COUNTIF($D28:$N28,"△"))</f>
        <v>0</v>
      </c>
      <c r="R28" s="84">
        <f>IF(AND($E28="",$H28="",$N28=""),"",COUNTIF($D28:$N28,"●"))</f>
        <v>3</v>
      </c>
      <c r="S28" s="86">
        <f>IF(P28="","",(P28*3)+(Q28*1))</f>
        <v>0</v>
      </c>
      <c r="T28" s="86">
        <f>IF(P28="","",SUM(G29,D29,J29))</f>
        <v>0</v>
      </c>
      <c r="U28" s="86">
        <f>IF(P28="","",SUM(F29,I29,L29))</f>
        <v>13</v>
      </c>
      <c r="V28" s="86">
        <f>IF(P28="","",T28-U28)</f>
        <v>-13</v>
      </c>
      <c r="W28" s="69">
        <v>4</v>
      </c>
      <c r="X28" s="71">
        <f>IF(V28="","",$S28*100+$V28*10+T28)</f>
        <v>-130</v>
      </c>
    </row>
    <row r="29" spans="1:24" ht="14.25" customHeight="1" thickBot="1">
      <c r="A29" s="75"/>
      <c r="B29" s="76"/>
      <c r="C29" s="77"/>
      <c r="D29" s="22">
        <v>0</v>
      </c>
      <c r="E29" s="23" t="s">
        <v>10</v>
      </c>
      <c r="F29" s="24">
        <v>3</v>
      </c>
      <c r="G29" s="22">
        <v>0</v>
      </c>
      <c r="H29" s="23" t="s">
        <v>10</v>
      </c>
      <c r="I29" s="24">
        <v>5</v>
      </c>
      <c r="J29" s="22">
        <v>0</v>
      </c>
      <c r="K29" s="23" t="s">
        <v>10</v>
      </c>
      <c r="L29" s="24">
        <v>5</v>
      </c>
      <c r="M29" s="80"/>
      <c r="N29" s="81"/>
      <c r="O29" s="81"/>
      <c r="P29" s="83"/>
      <c r="Q29" s="85"/>
      <c r="R29" s="85"/>
      <c r="S29" s="87"/>
      <c r="T29" s="87"/>
      <c r="U29" s="87"/>
      <c r="V29" s="87"/>
      <c r="W29" s="88"/>
      <c r="X29" s="71"/>
    </row>
    <row r="33" spans="1:24">
      <c r="A33" s="114" t="s">
        <v>180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5" spans="1:24" ht="13.5" customHeight="1">
      <c r="A35" s="115" t="s">
        <v>0</v>
      </c>
      <c r="B35" s="116"/>
      <c r="C35" s="116"/>
      <c r="G35" s="29"/>
      <c r="H35" s="117" t="s">
        <v>1</v>
      </c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>
      <c r="A36" s="116"/>
      <c r="B36" s="116"/>
      <c r="C36" s="116"/>
    </row>
    <row r="37" spans="1:24" ht="14.25" thickBot="1"/>
    <row r="38" spans="1:24">
      <c r="A38" s="72"/>
      <c r="B38" s="73"/>
      <c r="C38" s="74"/>
      <c r="D38" s="118" t="str">
        <f>A40</f>
        <v>北郷瑞穂</v>
      </c>
      <c r="E38" s="119"/>
      <c r="F38" s="120"/>
      <c r="G38" s="118" t="str">
        <f>A42</f>
        <v>篠路</v>
      </c>
      <c r="H38" s="119"/>
      <c r="I38" s="120"/>
      <c r="J38" s="124" t="str">
        <f>A44</f>
        <v>若葉ボンバーズ</v>
      </c>
      <c r="K38" s="125"/>
      <c r="L38" s="126"/>
      <c r="M38" s="118" t="str">
        <f>A46</f>
        <v>元町</v>
      </c>
      <c r="N38" s="119"/>
      <c r="O38" s="119"/>
      <c r="P38" s="136" t="s">
        <v>2</v>
      </c>
      <c r="Q38" s="138" t="s">
        <v>3</v>
      </c>
      <c r="R38" s="138" t="s">
        <v>4</v>
      </c>
      <c r="S38" s="138" t="s">
        <v>5</v>
      </c>
      <c r="T38" s="138" t="s">
        <v>6</v>
      </c>
      <c r="U38" s="138" t="s">
        <v>7</v>
      </c>
      <c r="V38" s="138" t="s">
        <v>8</v>
      </c>
      <c r="W38" s="140" t="s">
        <v>9</v>
      </c>
      <c r="X38" s="1"/>
    </row>
    <row r="39" spans="1:24" ht="14.25" thickBot="1">
      <c r="A39" s="75"/>
      <c r="B39" s="76"/>
      <c r="C39" s="77"/>
      <c r="D39" s="121"/>
      <c r="E39" s="122"/>
      <c r="F39" s="123"/>
      <c r="G39" s="121"/>
      <c r="H39" s="122"/>
      <c r="I39" s="123"/>
      <c r="J39" s="127"/>
      <c r="K39" s="128"/>
      <c r="L39" s="129"/>
      <c r="M39" s="121"/>
      <c r="N39" s="122"/>
      <c r="O39" s="122"/>
      <c r="P39" s="137"/>
      <c r="Q39" s="139"/>
      <c r="R39" s="139"/>
      <c r="S39" s="139"/>
      <c r="T39" s="139"/>
      <c r="U39" s="139"/>
      <c r="V39" s="139"/>
      <c r="W39" s="141"/>
      <c r="X39" s="1"/>
    </row>
    <row r="40" spans="1:24" ht="13.5" customHeight="1">
      <c r="A40" s="72" t="s">
        <v>172</v>
      </c>
      <c r="B40" s="73"/>
      <c r="C40" s="74"/>
      <c r="D40" s="106"/>
      <c r="E40" s="107"/>
      <c r="F40" s="108"/>
      <c r="G40" s="2"/>
      <c r="H40" s="3" t="str">
        <f>IF(G41="","",IF(G41=I41,"△",IF(G41&gt;=I41,"○","●")))</f>
        <v>●</v>
      </c>
      <c r="I40" s="4"/>
      <c r="J40" s="2"/>
      <c r="K40" s="3" t="str">
        <f>IF(J41="","",IF(J41=L41,"△",IF(J41&gt;=L41,"○","●")))</f>
        <v>○</v>
      </c>
      <c r="L40" s="5"/>
      <c r="M40" s="6"/>
      <c r="N40" s="3" t="str">
        <f>IF(M41="","",IF(M41=O41,"△",IF(M41&gt;=O41,"○","●")))</f>
        <v>○</v>
      </c>
      <c r="O40" s="26"/>
      <c r="P40" s="112">
        <f>IF(AND($H40="",$K40="",$N40=""),"",COUNTIF($D40:$N40,"○"))</f>
        <v>2</v>
      </c>
      <c r="Q40" s="113">
        <f>IF(AND($H40="",$K40="",$N40=""),"",COUNTIF($D40:$N40,"△"))</f>
        <v>0</v>
      </c>
      <c r="R40" s="113">
        <f>IF(AND($H40="",$K40="",$N40=""),"",COUNTIF($D40:$N40,"●"))</f>
        <v>1</v>
      </c>
      <c r="S40" s="113">
        <f>IF(P40="","",(P40*3)+(Q40*1))</f>
        <v>6</v>
      </c>
      <c r="T40" s="113">
        <f>IF(P40="","",SUM(G41,J41,M41))</f>
        <v>10</v>
      </c>
      <c r="U40" s="113">
        <f>IF(P40="","",SUM(I41,L41,O41))</f>
        <v>3</v>
      </c>
      <c r="V40" s="113">
        <f>IF(P40="","",T40-U40)</f>
        <v>7</v>
      </c>
      <c r="W40" s="102">
        <f>IF(X40="","",RANK(X40,$X40:$X47,0))</f>
        <v>1</v>
      </c>
      <c r="X40" s="71">
        <f>IF(V40="","",$S40*100+$V40*10+T40)</f>
        <v>680</v>
      </c>
    </row>
    <row r="41" spans="1:24" ht="14.25" customHeight="1" thickBot="1">
      <c r="A41" s="103"/>
      <c r="B41" s="104"/>
      <c r="C41" s="105"/>
      <c r="D41" s="109"/>
      <c r="E41" s="110"/>
      <c r="F41" s="111"/>
      <c r="G41" s="7">
        <f>IF(F43="","",F43)</f>
        <v>1</v>
      </c>
      <c r="H41" s="8" t="s">
        <v>10</v>
      </c>
      <c r="I41" s="9">
        <f>IF(D43="","",D43)</f>
        <v>3</v>
      </c>
      <c r="J41" s="7">
        <f>IF(F45="","",F45)</f>
        <v>4</v>
      </c>
      <c r="K41" s="8" t="s">
        <v>10</v>
      </c>
      <c r="L41" s="9">
        <f>IF(D45="","",D45)</f>
        <v>0</v>
      </c>
      <c r="M41" s="7">
        <f>IF(F47="","",F47)</f>
        <v>5</v>
      </c>
      <c r="N41" s="8" t="s">
        <v>10</v>
      </c>
      <c r="O41" s="8">
        <f>IF(D47="","",D47)</f>
        <v>0</v>
      </c>
      <c r="P41" s="99"/>
      <c r="Q41" s="100"/>
      <c r="R41" s="100"/>
      <c r="S41" s="100"/>
      <c r="T41" s="100"/>
      <c r="U41" s="100"/>
      <c r="V41" s="100"/>
      <c r="W41" s="70"/>
      <c r="X41" s="71"/>
    </row>
    <row r="42" spans="1:24" ht="13.5" customHeight="1">
      <c r="A42" s="72" t="s">
        <v>181</v>
      </c>
      <c r="B42" s="73"/>
      <c r="C42" s="74"/>
      <c r="D42" s="10"/>
      <c r="E42" s="11" t="str">
        <f>IF(D43="","",IF(D43=F43,"△",IF(D43&gt;=F43,"○","●")))</f>
        <v>○</v>
      </c>
      <c r="F42" s="12"/>
      <c r="G42" s="78"/>
      <c r="H42" s="79"/>
      <c r="I42" s="95"/>
      <c r="J42" s="6"/>
      <c r="K42" s="11" t="str">
        <f>IF(J43="","",IF(J43=L43,"△",IF(J43&gt;=L43,"○","●")))</f>
        <v>●</v>
      </c>
      <c r="L42" s="13"/>
      <c r="M42" s="6"/>
      <c r="N42" s="11" t="str">
        <f>IF(M43="","",IF(M43=O43,"△",IF(M43&gt;=O43,"○","●")))</f>
        <v>○</v>
      </c>
      <c r="O42" s="27"/>
      <c r="P42" s="82">
        <f>IF(AND($E42="",$K42="",$N42=""),"",COUNTIF($D42:$N42,"○"))</f>
        <v>2</v>
      </c>
      <c r="Q42" s="84">
        <f>IF(AND($E42="",$K42="",$N42=""),"",COUNTIF($D42:$N42,"△"))</f>
        <v>0</v>
      </c>
      <c r="R42" s="84">
        <f>IF(AND($E42="",$K42="",$N42=""),"",COUNTIF($D42:$N42,"●"))</f>
        <v>1</v>
      </c>
      <c r="S42" s="86">
        <f>IF(P42="","",(P42*3)+(Q42*1))</f>
        <v>6</v>
      </c>
      <c r="T42" s="86">
        <f>IF(P42="","",SUM(D43,J43,M43))</f>
        <v>8</v>
      </c>
      <c r="U42" s="86">
        <f>IF(P42="","",SUM(F43,L43,O43))</f>
        <v>8</v>
      </c>
      <c r="V42" s="86">
        <f>IF(P42="","",T42-U42)</f>
        <v>0</v>
      </c>
      <c r="W42" s="69">
        <f>IF(X42="","",RANK(X42,$X40:$X47,0))</f>
        <v>3</v>
      </c>
      <c r="X42" s="71">
        <f>IF(V42="","",$S42*100+$V42*10+T42)</f>
        <v>608</v>
      </c>
    </row>
    <row r="43" spans="1:24" ht="14.25" customHeight="1" thickBot="1">
      <c r="A43" s="103"/>
      <c r="B43" s="104"/>
      <c r="C43" s="105"/>
      <c r="D43" s="14">
        <v>3</v>
      </c>
      <c r="E43" s="15" t="s">
        <v>10</v>
      </c>
      <c r="F43" s="16">
        <v>1</v>
      </c>
      <c r="G43" s="96"/>
      <c r="H43" s="97"/>
      <c r="I43" s="98"/>
      <c r="J43" s="17">
        <f>IF(I45="","",I45)</f>
        <v>2</v>
      </c>
      <c r="K43" s="18" t="s">
        <v>10</v>
      </c>
      <c r="L43" s="19">
        <f>IF(G45="","",G45)</f>
        <v>5</v>
      </c>
      <c r="M43" s="17">
        <f>IF(I47="","",I47)</f>
        <v>3</v>
      </c>
      <c r="N43" s="18" t="s">
        <v>10</v>
      </c>
      <c r="O43" s="18">
        <f>IF(G47="","",G47)</f>
        <v>2</v>
      </c>
      <c r="P43" s="99"/>
      <c r="Q43" s="100"/>
      <c r="R43" s="100"/>
      <c r="S43" s="101"/>
      <c r="T43" s="101"/>
      <c r="U43" s="101"/>
      <c r="V43" s="101"/>
      <c r="W43" s="70"/>
      <c r="X43" s="71"/>
    </row>
    <row r="44" spans="1:24" ht="13.5" customHeight="1">
      <c r="A44" s="184" t="s">
        <v>182</v>
      </c>
      <c r="B44" s="185"/>
      <c r="C44" s="186"/>
      <c r="D44" s="10"/>
      <c r="E44" s="11" t="str">
        <f>IF(D45="","",IF(D45=F45,"△",IF(D45&gt;=F45,"○","●")))</f>
        <v>●</v>
      </c>
      <c r="F44" s="12"/>
      <c r="G44" s="11"/>
      <c r="H44" s="11" t="str">
        <f>IF(G45="","",IF(G45=I45,"△",IF(G45&gt;=I45,"○","●")))</f>
        <v>○</v>
      </c>
      <c r="I44" s="12"/>
      <c r="J44" s="78"/>
      <c r="K44" s="79"/>
      <c r="L44" s="95"/>
      <c r="M44" s="6"/>
      <c r="N44" s="11" t="str">
        <f>IF(M45="","",IF(M45=O45,"△",IF(M45&gt;=O45,"○","●")))</f>
        <v>○</v>
      </c>
      <c r="O44" s="27"/>
      <c r="P44" s="82">
        <f>IF(AND($E44="",$H44="",$N44=""),"",COUNTIF($D44:$N44,"○"))</f>
        <v>2</v>
      </c>
      <c r="Q44" s="84">
        <f>IF(AND($E44="",$H44="",$N44=""),"",COUNTIF($D44:$N44,"△"))</f>
        <v>0</v>
      </c>
      <c r="R44" s="84">
        <f>IF(AND($E44="",$H44="",$N44=""),"",COUNTIF($D44:$N44,"●"))</f>
        <v>1</v>
      </c>
      <c r="S44" s="86">
        <f>IF(P44="","",(P44*3)+(Q44*1))</f>
        <v>6</v>
      </c>
      <c r="T44" s="86">
        <f>IF(P44="","",SUM(G45,D45,M45))</f>
        <v>10</v>
      </c>
      <c r="U44" s="86">
        <f>IF(P44="","",SUM(F45,I45,O45))</f>
        <v>7</v>
      </c>
      <c r="V44" s="86">
        <f>IF(P44="","",T44-U44)</f>
        <v>3</v>
      </c>
      <c r="W44" s="69">
        <f>IF(X44="","",RANK(X44,$X40:$X47,0))</f>
        <v>2</v>
      </c>
      <c r="X44" s="71">
        <f>IF(V44="","",$S44*100+$V44*10+T44)</f>
        <v>640</v>
      </c>
    </row>
    <row r="45" spans="1:24" ht="14.25" customHeight="1" thickBot="1">
      <c r="A45" s="187"/>
      <c r="B45" s="188"/>
      <c r="C45" s="189"/>
      <c r="D45" s="14">
        <v>0</v>
      </c>
      <c r="E45" s="15" t="s">
        <v>10</v>
      </c>
      <c r="F45" s="16">
        <v>4</v>
      </c>
      <c r="G45" s="14">
        <v>5</v>
      </c>
      <c r="H45" s="15" t="s">
        <v>10</v>
      </c>
      <c r="I45" s="16">
        <v>2</v>
      </c>
      <c r="J45" s="96"/>
      <c r="K45" s="97"/>
      <c r="L45" s="98"/>
      <c r="M45" s="17">
        <f>IF(L47="","",L47)</f>
        <v>5</v>
      </c>
      <c r="N45" s="18" t="s">
        <v>10</v>
      </c>
      <c r="O45" s="18">
        <f>IF(J47="","",J47)</f>
        <v>1</v>
      </c>
      <c r="P45" s="99"/>
      <c r="Q45" s="100"/>
      <c r="R45" s="100"/>
      <c r="S45" s="101"/>
      <c r="T45" s="101"/>
      <c r="U45" s="101"/>
      <c r="V45" s="101"/>
      <c r="W45" s="70"/>
      <c r="X45" s="71"/>
    </row>
    <row r="46" spans="1:24" ht="13.5" customHeight="1">
      <c r="A46" s="72" t="s">
        <v>177</v>
      </c>
      <c r="B46" s="73"/>
      <c r="C46" s="74"/>
      <c r="D46" s="25"/>
      <c r="E46" s="20" t="str">
        <f>IF(D47="","",IF(D47=F47,"△",IF(D47&gt;=F47,"○","●")))</f>
        <v>●</v>
      </c>
      <c r="F46" s="21"/>
      <c r="G46" s="20"/>
      <c r="H46" s="20" t="str">
        <f>IF(G47="","",IF(G47=I47,"△",IF(G47&gt;=I47,"○","●")))</f>
        <v>●</v>
      </c>
      <c r="I46" s="21"/>
      <c r="J46" s="20"/>
      <c r="K46" s="20" t="str">
        <f>IF(J47="","",IF(J47=L47,"△",IF(J47&gt;=L47,"○","●")))</f>
        <v>●</v>
      </c>
      <c r="L46" s="21"/>
      <c r="M46" s="78"/>
      <c r="N46" s="79"/>
      <c r="O46" s="79"/>
      <c r="P46" s="82">
        <f>IF(AND($E46="",$H46="",$N46=""),"",COUNTIF($D46:$N46,"○"))</f>
        <v>0</v>
      </c>
      <c r="Q46" s="84">
        <f>IF(AND($E46="",$H46="",$N46=""),"",COUNTIF($D46:$N46,"△"))</f>
        <v>0</v>
      </c>
      <c r="R46" s="84">
        <f>IF(AND($E46="",$H46="",$N46=""),"",COUNTIF($D46:$N46,"●"))</f>
        <v>3</v>
      </c>
      <c r="S46" s="86">
        <f>IF(P46="","",(P46*3)+(Q46*1))</f>
        <v>0</v>
      </c>
      <c r="T46" s="86">
        <f>IF(P46="","",SUM(G47,D47,J47))</f>
        <v>3</v>
      </c>
      <c r="U46" s="86">
        <f>IF(P46="","",SUM(F47,I47,L47))</f>
        <v>13</v>
      </c>
      <c r="V46" s="86">
        <f>IF(P46="","",T46-U46)</f>
        <v>-10</v>
      </c>
      <c r="W46" s="69">
        <v>4</v>
      </c>
      <c r="X46" s="71">
        <f>IF(V46="","",$S46*100+$V46*10+T46)</f>
        <v>-97</v>
      </c>
    </row>
    <row r="47" spans="1:24" ht="14.25" customHeight="1" thickBot="1">
      <c r="A47" s="75"/>
      <c r="B47" s="76"/>
      <c r="C47" s="77"/>
      <c r="D47" s="22">
        <v>0</v>
      </c>
      <c r="E47" s="23" t="s">
        <v>10</v>
      </c>
      <c r="F47" s="24">
        <v>5</v>
      </c>
      <c r="G47" s="22">
        <v>2</v>
      </c>
      <c r="H47" s="23" t="s">
        <v>10</v>
      </c>
      <c r="I47" s="24">
        <v>3</v>
      </c>
      <c r="J47" s="22">
        <v>1</v>
      </c>
      <c r="K47" s="23" t="s">
        <v>10</v>
      </c>
      <c r="L47" s="24">
        <v>5</v>
      </c>
      <c r="M47" s="80"/>
      <c r="N47" s="81"/>
      <c r="O47" s="81"/>
      <c r="P47" s="83"/>
      <c r="Q47" s="85"/>
      <c r="R47" s="85"/>
      <c r="S47" s="87"/>
      <c r="T47" s="87"/>
      <c r="U47" s="87"/>
      <c r="V47" s="87"/>
      <c r="W47" s="88"/>
      <c r="X47" s="71"/>
    </row>
    <row r="49" spans="1:24" ht="14.25" thickBot="1"/>
    <row r="50" spans="1:24">
      <c r="A50" s="72"/>
      <c r="B50" s="73"/>
      <c r="C50" s="74"/>
      <c r="D50" s="118" t="str">
        <f>A52</f>
        <v>元町北</v>
      </c>
      <c r="E50" s="119"/>
      <c r="F50" s="120"/>
      <c r="G50" s="118" t="str">
        <f>A54</f>
        <v>羊丘</v>
      </c>
      <c r="H50" s="119"/>
      <c r="I50" s="120"/>
      <c r="J50" s="118" t="str">
        <f>A56</f>
        <v>厚別北</v>
      </c>
      <c r="K50" s="119"/>
      <c r="L50" s="120"/>
      <c r="M50" s="146" t="str">
        <f>A58</f>
        <v>N-JSC滝川</v>
      </c>
      <c r="N50" s="147"/>
      <c r="O50" s="147"/>
      <c r="P50" s="136" t="s">
        <v>2</v>
      </c>
      <c r="Q50" s="138" t="s">
        <v>3</v>
      </c>
      <c r="R50" s="138" t="s">
        <v>4</v>
      </c>
      <c r="S50" s="138" t="s">
        <v>5</v>
      </c>
      <c r="T50" s="138" t="s">
        <v>6</v>
      </c>
      <c r="U50" s="138" t="s">
        <v>7</v>
      </c>
      <c r="V50" s="138" t="s">
        <v>8</v>
      </c>
      <c r="W50" s="140" t="s">
        <v>9</v>
      </c>
      <c r="X50" s="1"/>
    </row>
    <row r="51" spans="1:24" ht="14.25" thickBot="1">
      <c r="A51" s="75"/>
      <c r="B51" s="76"/>
      <c r="C51" s="77"/>
      <c r="D51" s="121"/>
      <c r="E51" s="122"/>
      <c r="F51" s="123"/>
      <c r="G51" s="121"/>
      <c r="H51" s="122"/>
      <c r="I51" s="123"/>
      <c r="J51" s="121"/>
      <c r="K51" s="122"/>
      <c r="L51" s="123"/>
      <c r="M51" s="149"/>
      <c r="N51" s="150"/>
      <c r="O51" s="150"/>
      <c r="P51" s="137"/>
      <c r="Q51" s="139"/>
      <c r="R51" s="139"/>
      <c r="S51" s="139"/>
      <c r="T51" s="139"/>
      <c r="U51" s="139"/>
      <c r="V51" s="139"/>
      <c r="W51" s="141"/>
      <c r="X51" s="1"/>
    </row>
    <row r="52" spans="1:24" ht="13.5" customHeight="1">
      <c r="A52" s="72" t="s">
        <v>183</v>
      </c>
      <c r="B52" s="73"/>
      <c r="C52" s="74"/>
      <c r="D52" s="106"/>
      <c r="E52" s="107"/>
      <c r="F52" s="108"/>
      <c r="G52" s="2"/>
      <c r="H52" s="3" t="str">
        <f>IF(G53="","",IF(G53=I53,"△",IF(G53&gt;=I53,"○","●")))</f>
        <v>△</v>
      </c>
      <c r="I52" s="4"/>
      <c r="J52" s="2"/>
      <c r="K52" s="3" t="str">
        <f>IF(J53="","",IF(J53=L53,"△",IF(J53&gt;=L53,"○","●")))</f>
        <v>○</v>
      </c>
      <c r="L52" s="5"/>
      <c r="M52" s="6"/>
      <c r="N52" s="3" t="str">
        <f>IF(M53="","",IF(M53=O53,"△",IF(M53&gt;=O53,"○","●")))</f>
        <v>○</v>
      </c>
      <c r="O52" s="26"/>
      <c r="P52" s="112">
        <f>IF(AND($H52="",$K52="",$N52=""),"",COUNTIF($D52:$N52,"○"))</f>
        <v>2</v>
      </c>
      <c r="Q52" s="113">
        <f>IF(AND($H52="",$K52="",$N52=""),"",COUNTIF($D52:$N52,"△"))</f>
        <v>1</v>
      </c>
      <c r="R52" s="113">
        <f>IF(AND($H52="",$K52="",$N52=""),"",COUNTIF($D52:$N52,"●"))</f>
        <v>0</v>
      </c>
      <c r="S52" s="113">
        <f>IF(P52="","",(P52*3)+(Q52*1))</f>
        <v>7</v>
      </c>
      <c r="T52" s="113">
        <f>IF(P52="","",SUM(G53,J53,M53))</f>
        <v>7</v>
      </c>
      <c r="U52" s="113">
        <f>IF(P52="","",SUM(I53,L53,O53))</f>
        <v>4</v>
      </c>
      <c r="V52" s="113">
        <f>IF(P52="","",T52-U52)</f>
        <v>3</v>
      </c>
      <c r="W52" s="102">
        <f>IF(X52="","",RANK(X52,$X52:$X59,0))</f>
        <v>1</v>
      </c>
      <c r="X52" s="71">
        <f>IF(V52="","",$S52*100+$V52*10+T52)</f>
        <v>737</v>
      </c>
    </row>
    <row r="53" spans="1:24" ht="14.25" customHeight="1" thickBot="1">
      <c r="A53" s="103"/>
      <c r="B53" s="104"/>
      <c r="C53" s="105"/>
      <c r="D53" s="109"/>
      <c r="E53" s="110"/>
      <c r="F53" s="111"/>
      <c r="G53" s="7">
        <f>IF(F55="","",F55)</f>
        <v>0</v>
      </c>
      <c r="H53" s="8" t="s">
        <v>10</v>
      </c>
      <c r="I53" s="9">
        <f>IF(D55="","",D55)</f>
        <v>0</v>
      </c>
      <c r="J53" s="7">
        <f>IF(F57="","",F57)</f>
        <v>4</v>
      </c>
      <c r="K53" s="8" t="s">
        <v>10</v>
      </c>
      <c r="L53" s="9">
        <f>IF(D57="","",D57)</f>
        <v>3</v>
      </c>
      <c r="M53" s="7">
        <f>IF(F59="","",F59)</f>
        <v>3</v>
      </c>
      <c r="N53" s="8" t="s">
        <v>10</v>
      </c>
      <c r="O53" s="8">
        <f>IF(D59="","",D59)</f>
        <v>1</v>
      </c>
      <c r="P53" s="99"/>
      <c r="Q53" s="100"/>
      <c r="R53" s="100"/>
      <c r="S53" s="100"/>
      <c r="T53" s="100"/>
      <c r="U53" s="100"/>
      <c r="V53" s="100"/>
      <c r="W53" s="70"/>
      <c r="X53" s="71"/>
    </row>
    <row r="54" spans="1:24" ht="13.5" customHeight="1">
      <c r="A54" s="72" t="s">
        <v>184</v>
      </c>
      <c r="B54" s="73"/>
      <c r="C54" s="74"/>
      <c r="D54" s="10"/>
      <c r="E54" s="11" t="str">
        <f>IF(D55="","",IF(D55=F55,"△",IF(D55&gt;=F55,"○","●")))</f>
        <v>△</v>
      </c>
      <c r="F54" s="12"/>
      <c r="G54" s="78"/>
      <c r="H54" s="79"/>
      <c r="I54" s="95"/>
      <c r="J54" s="6"/>
      <c r="K54" s="11" t="str">
        <f>IF(J55="","",IF(J55=L55,"△",IF(J55&gt;=L55,"○","●")))</f>
        <v>●</v>
      </c>
      <c r="L54" s="13"/>
      <c r="M54" s="6"/>
      <c r="N54" s="11" t="str">
        <f>IF(M55="","",IF(M55=O55,"△",IF(M55&gt;=O55,"○","●")))</f>
        <v>○</v>
      </c>
      <c r="O54" s="27"/>
      <c r="P54" s="82">
        <f>IF(AND($E54="",$K54="",$N54=""),"",COUNTIF($D54:$N54,"○"))</f>
        <v>1</v>
      </c>
      <c r="Q54" s="84">
        <f>IF(AND($E54="",$K54="",$N54=""),"",COUNTIF($D54:$N54,"△"))</f>
        <v>1</v>
      </c>
      <c r="R54" s="84">
        <f>IF(AND($E54="",$K54="",$N54=""),"",COUNTIF($D54:$N54,"●"))</f>
        <v>1</v>
      </c>
      <c r="S54" s="86">
        <f>IF(P54="","",(P54*3)+(Q54*1))</f>
        <v>4</v>
      </c>
      <c r="T54" s="86">
        <f>IF(P54="","",SUM(D55,J55,M55))</f>
        <v>4</v>
      </c>
      <c r="U54" s="86">
        <f>IF(P54="","",SUM(F55,L55,O55))</f>
        <v>4</v>
      </c>
      <c r="V54" s="86">
        <f>IF(P54="","",T54-U54)</f>
        <v>0</v>
      </c>
      <c r="W54" s="69">
        <f>IF(X54="","",RANK(X54,$X52:$X59,0))</f>
        <v>2</v>
      </c>
      <c r="X54" s="71">
        <f>IF(V54="","",$S54*100+$V54*10+T54)</f>
        <v>404</v>
      </c>
    </row>
    <row r="55" spans="1:24" ht="14.25" customHeight="1" thickBot="1">
      <c r="A55" s="103"/>
      <c r="B55" s="104"/>
      <c r="C55" s="105"/>
      <c r="D55" s="14">
        <v>0</v>
      </c>
      <c r="E55" s="15" t="s">
        <v>10</v>
      </c>
      <c r="F55" s="16">
        <v>0</v>
      </c>
      <c r="G55" s="96"/>
      <c r="H55" s="97"/>
      <c r="I55" s="98"/>
      <c r="J55" s="17">
        <f>IF(I57="","",I57)</f>
        <v>1</v>
      </c>
      <c r="K55" s="18" t="s">
        <v>10</v>
      </c>
      <c r="L55" s="19">
        <f>IF(G57="","",G57)</f>
        <v>2</v>
      </c>
      <c r="M55" s="17">
        <f>IF(I59="","",I59)</f>
        <v>3</v>
      </c>
      <c r="N55" s="18" t="s">
        <v>10</v>
      </c>
      <c r="O55" s="18">
        <f>IF(G59="","",G59)</f>
        <v>2</v>
      </c>
      <c r="P55" s="99"/>
      <c r="Q55" s="100"/>
      <c r="R55" s="100"/>
      <c r="S55" s="101"/>
      <c r="T55" s="101"/>
      <c r="U55" s="101"/>
      <c r="V55" s="101"/>
      <c r="W55" s="70"/>
      <c r="X55" s="71"/>
    </row>
    <row r="56" spans="1:24" ht="13.5" customHeight="1">
      <c r="A56" s="72" t="s">
        <v>185</v>
      </c>
      <c r="B56" s="73"/>
      <c r="C56" s="74"/>
      <c r="D56" s="10"/>
      <c r="E56" s="11" t="str">
        <f>IF(D57="","",IF(D57=F57,"△",IF(D57&gt;=F57,"○","●")))</f>
        <v>●</v>
      </c>
      <c r="F56" s="12"/>
      <c r="G56" s="11"/>
      <c r="H56" s="11" t="str">
        <f>IF(G57="","",IF(G57=I57,"△",IF(G57&gt;=I57,"○","●")))</f>
        <v>○</v>
      </c>
      <c r="I56" s="12"/>
      <c r="J56" s="78"/>
      <c r="K56" s="79"/>
      <c r="L56" s="95"/>
      <c r="M56" s="6"/>
      <c r="N56" s="11" t="str">
        <f>IF(M57="","",IF(M57=O57,"△",IF(M57&gt;=O57,"○","●")))</f>
        <v>●</v>
      </c>
      <c r="O56" s="27"/>
      <c r="P56" s="82">
        <f>IF(AND($E56="",$H56="",$N56=""),"",COUNTIF($D56:$N56,"○"))</f>
        <v>1</v>
      </c>
      <c r="Q56" s="84">
        <f>IF(AND($E56="",$H56="",$N56=""),"",COUNTIF($D56:$N56,"△"))</f>
        <v>0</v>
      </c>
      <c r="R56" s="84">
        <f>IF(AND($E56="",$H56="",$N56=""),"",COUNTIF($D56:$N56,"●"))</f>
        <v>2</v>
      </c>
      <c r="S56" s="86">
        <f>IF(P56="","",(P56*3)+(Q56*1))</f>
        <v>3</v>
      </c>
      <c r="T56" s="86">
        <f>IF(P56="","",SUM(G57,D57,M57))</f>
        <v>5</v>
      </c>
      <c r="U56" s="86">
        <f>IF(P56="","",SUM(F57,I57,O57))</f>
        <v>10</v>
      </c>
      <c r="V56" s="86">
        <f>IF(P56="","",T56-U56)</f>
        <v>-5</v>
      </c>
      <c r="W56" s="69">
        <f>IF(X56="","",RANK(X56,$X52:$X59,0))</f>
        <v>4</v>
      </c>
      <c r="X56" s="71">
        <f>IF(V56="","",$S56*100+$V56*10+T56)</f>
        <v>255</v>
      </c>
    </row>
    <row r="57" spans="1:24" ht="14.25" customHeight="1" thickBot="1">
      <c r="A57" s="103"/>
      <c r="B57" s="104"/>
      <c r="C57" s="105"/>
      <c r="D57" s="14">
        <v>3</v>
      </c>
      <c r="E57" s="15" t="s">
        <v>10</v>
      </c>
      <c r="F57" s="16">
        <v>4</v>
      </c>
      <c r="G57" s="14">
        <v>2</v>
      </c>
      <c r="H57" s="15" t="s">
        <v>10</v>
      </c>
      <c r="I57" s="16">
        <v>1</v>
      </c>
      <c r="J57" s="96"/>
      <c r="K57" s="97"/>
      <c r="L57" s="98"/>
      <c r="M57" s="17">
        <f>IF(L59="","",L59)</f>
        <v>0</v>
      </c>
      <c r="N57" s="18" t="s">
        <v>10</v>
      </c>
      <c r="O57" s="18">
        <f>IF(J59="","",J59)</f>
        <v>5</v>
      </c>
      <c r="P57" s="99"/>
      <c r="Q57" s="100"/>
      <c r="R57" s="100"/>
      <c r="S57" s="101"/>
      <c r="T57" s="101"/>
      <c r="U57" s="101"/>
      <c r="V57" s="101"/>
      <c r="W57" s="70"/>
      <c r="X57" s="71"/>
    </row>
    <row r="58" spans="1:24" ht="13.5" customHeight="1">
      <c r="A58" s="152" t="s">
        <v>186</v>
      </c>
      <c r="B58" s="153"/>
      <c r="C58" s="154"/>
      <c r="D58" s="25"/>
      <c r="E58" s="20" t="str">
        <f>IF(D59="","",IF(D59=F59,"△",IF(D59&gt;=F59,"○","●")))</f>
        <v>●</v>
      </c>
      <c r="F58" s="21"/>
      <c r="G58" s="20"/>
      <c r="H58" s="20" t="str">
        <f>IF(G59="","",IF(G59=I59,"△",IF(G59&gt;=I59,"○","●")))</f>
        <v>●</v>
      </c>
      <c r="I58" s="21"/>
      <c r="J58" s="20"/>
      <c r="K58" s="20" t="str">
        <f>IF(J59="","",IF(J59=L59,"△",IF(J59&gt;=L59,"○","●")))</f>
        <v>○</v>
      </c>
      <c r="L58" s="21"/>
      <c r="M58" s="78"/>
      <c r="N58" s="79"/>
      <c r="O58" s="79"/>
      <c r="P58" s="82">
        <f>IF(AND($E58="",$H58="",$N58=""),"",COUNTIF($D58:$N58,"○"))</f>
        <v>1</v>
      </c>
      <c r="Q58" s="84">
        <f>IF(AND($E58="",$H58="",$N58=""),"",COUNTIF($D58:$N58,"△"))</f>
        <v>0</v>
      </c>
      <c r="R58" s="84">
        <f>IF(AND($E58="",$H58="",$N58=""),"",COUNTIF($D58:$N58,"●"))</f>
        <v>2</v>
      </c>
      <c r="S58" s="86">
        <f>IF(P58="","",(P58*3)+(Q58*1))</f>
        <v>3</v>
      </c>
      <c r="T58" s="86">
        <f>IF(P58="","",SUM(G59,D59,J59))</f>
        <v>8</v>
      </c>
      <c r="U58" s="86">
        <f>IF(P58="","",SUM(F59,I59,L59))</f>
        <v>6</v>
      </c>
      <c r="V58" s="86">
        <f>IF(P58="","",T58-U58)</f>
        <v>2</v>
      </c>
      <c r="W58" s="69">
        <v>3</v>
      </c>
      <c r="X58" s="71">
        <f>IF(V58="","",$S58*100+$V58*10+T58)</f>
        <v>328</v>
      </c>
    </row>
    <row r="59" spans="1:24" ht="14.25" customHeight="1" thickBot="1">
      <c r="A59" s="206"/>
      <c r="B59" s="207"/>
      <c r="C59" s="208"/>
      <c r="D59" s="22">
        <v>1</v>
      </c>
      <c r="E59" s="23" t="s">
        <v>10</v>
      </c>
      <c r="F59" s="24">
        <v>3</v>
      </c>
      <c r="G59" s="22">
        <v>2</v>
      </c>
      <c r="H59" s="23" t="s">
        <v>10</v>
      </c>
      <c r="I59" s="24">
        <v>3</v>
      </c>
      <c r="J59" s="22">
        <v>5</v>
      </c>
      <c r="K59" s="23" t="s">
        <v>10</v>
      </c>
      <c r="L59" s="24">
        <v>0</v>
      </c>
      <c r="M59" s="80"/>
      <c r="N59" s="81"/>
      <c r="O59" s="81"/>
      <c r="P59" s="83"/>
      <c r="Q59" s="85"/>
      <c r="R59" s="85"/>
      <c r="S59" s="87"/>
      <c r="T59" s="87"/>
      <c r="U59" s="87"/>
      <c r="V59" s="87"/>
      <c r="W59" s="88"/>
      <c r="X59" s="71"/>
    </row>
  </sheetData>
  <mergeCells count="234">
    <mergeCell ref="W56:W57"/>
    <mergeCell ref="X56:X57"/>
    <mergeCell ref="A58:C59"/>
    <mergeCell ref="M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A56:C57"/>
    <mergeCell ref="J56:L57"/>
    <mergeCell ref="P56:P57"/>
    <mergeCell ref="Q56:Q57"/>
    <mergeCell ref="R56:R57"/>
    <mergeCell ref="S56:S57"/>
    <mergeCell ref="T56:T57"/>
    <mergeCell ref="U56:U57"/>
    <mergeCell ref="V56:V57"/>
    <mergeCell ref="X52:X53"/>
    <mergeCell ref="A54:C55"/>
    <mergeCell ref="G54:I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T50:T51"/>
    <mergeCell ref="U50:U51"/>
    <mergeCell ref="V50:V51"/>
    <mergeCell ref="W50:W51"/>
    <mergeCell ref="A52:C53"/>
    <mergeCell ref="D52:F53"/>
    <mergeCell ref="P52:P53"/>
    <mergeCell ref="Q52:Q53"/>
    <mergeCell ref="R52:R53"/>
    <mergeCell ref="S52:S53"/>
    <mergeCell ref="T52:T53"/>
    <mergeCell ref="U52:U53"/>
    <mergeCell ref="V52:V53"/>
    <mergeCell ref="W52:W53"/>
    <mergeCell ref="A50:C51"/>
    <mergeCell ref="D50:F51"/>
    <mergeCell ref="G50:I51"/>
    <mergeCell ref="J50:L51"/>
    <mergeCell ref="M50:O51"/>
    <mergeCell ref="P50:P51"/>
    <mergeCell ref="Q50:Q51"/>
    <mergeCell ref="R50:R51"/>
    <mergeCell ref="S50:S51"/>
    <mergeCell ref="S44:S45"/>
    <mergeCell ref="T44:T45"/>
    <mergeCell ref="U44:U45"/>
    <mergeCell ref="V44:V45"/>
    <mergeCell ref="W44:W45"/>
    <mergeCell ref="X44:X45"/>
    <mergeCell ref="A46:C47"/>
    <mergeCell ref="M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I43"/>
    <mergeCell ref="P42:P43"/>
    <mergeCell ref="Q42:Q43"/>
    <mergeCell ref="R42:R43"/>
    <mergeCell ref="A44:C45"/>
    <mergeCell ref="J44:L45"/>
    <mergeCell ref="P44:P45"/>
    <mergeCell ref="Q44:Q45"/>
    <mergeCell ref="R44:R45"/>
    <mergeCell ref="A33:X33"/>
    <mergeCell ref="A35:C36"/>
    <mergeCell ref="H35:X35"/>
    <mergeCell ref="D38:F39"/>
    <mergeCell ref="G38:I39"/>
    <mergeCell ref="M38:O39"/>
    <mergeCell ref="P38:P39"/>
    <mergeCell ref="Q38:Q39"/>
    <mergeCell ref="R38:R39"/>
    <mergeCell ref="W26:W27"/>
    <mergeCell ref="X26:X27"/>
    <mergeCell ref="A28:C29"/>
    <mergeCell ref="M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A26:C27"/>
    <mergeCell ref="J26:L27"/>
    <mergeCell ref="P26:P27"/>
    <mergeCell ref="Q26:Q27"/>
    <mergeCell ref="R26:R27"/>
    <mergeCell ref="S26:S27"/>
    <mergeCell ref="T26:T27"/>
    <mergeCell ref="U26:U27"/>
    <mergeCell ref="V26:V27"/>
    <mergeCell ref="X22:X23"/>
    <mergeCell ref="A24:C25"/>
    <mergeCell ref="G24:I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V42:V43"/>
    <mergeCell ref="Q20:Q21"/>
    <mergeCell ref="R20:R21"/>
    <mergeCell ref="S20:S21"/>
    <mergeCell ref="T20:T21"/>
    <mergeCell ref="U20:U21"/>
    <mergeCell ref="V20:V21"/>
    <mergeCell ref="W20:W21"/>
    <mergeCell ref="A22:C23"/>
    <mergeCell ref="D22:F23"/>
    <mergeCell ref="P22:P23"/>
    <mergeCell ref="Q22:Q23"/>
    <mergeCell ref="R22:R23"/>
    <mergeCell ref="S22:S23"/>
    <mergeCell ref="T22:T23"/>
    <mergeCell ref="U22:U23"/>
    <mergeCell ref="V22:V23"/>
    <mergeCell ref="W22:W23"/>
    <mergeCell ref="A20:C21"/>
    <mergeCell ref="D20:F21"/>
    <mergeCell ref="G20:I21"/>
    <mergeCell ref="J20:L21"/>
    <mergeCell ref="M20:O21"/>
    <mergeCell ref="P20:P21"/>
    <mergeCell ref="W42:W43"/>
    <mergeCell ref="X42:X43"/>
    <mergeCell ref="W40:W41"/>
    <mergeCell ref="X40:X41"/>
    <mergeCell ref="A38:C39"/>
    <mergeCell ref="J38:L39"/>
    <mergeCell ref="S38:S39"/>
    <mergeCell ref="T38:T39"/>
    <mergeCell ref="U38:U39"/>
    <mergeCell ref="V38:V39"/>
    <mergeCell ref="W38:W39"/>
    <mergeCell ref="V40:V41"/>
    <mergeCell ref="D40:F41"/>
    <mergeCell ref="P40:P41"/>
    <mergeCell ref="Q40:Q41"/>
    <mergeCell ref="R40:R41"/>
    <mergeCell ref="A42:C43"/>
    <mergeCell ref="S42:S43"/>
    <mergeCell ref="T42:T43"/>
    <mergeCell ref="U42:U43"/>
    <mergeCell ref="A40:C41"/>
    <mergeCell ref="S40:S41"/>
    <mergeCell ref="T40:T41"/>
    <mergeCell ref="U40:U41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</mergeCells>
  <phoneticPr fontId="10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65"/>
  <sheetViews>
    <sheetView topLeftCell="A7" workbookViewId="0">
      <selection activeCell="L66" sqref="L66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6">
      <c r="A3" s="114" t="s">
        <v>187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26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6" ht="14.25" thickBot="1">
      <c r="A6" s="116"/>
      <c r="B6" s="116"/>
      <c r="C6" s="116"/>
    </row>
    <row r="7" spans="1:26">
      <c r="A7" s="72"/>
      <c r="B7" s="73"/>
      <c r="C7" s="74"/>
      <c r="D7" s="118" t="str">
        <f>A9</f>
        <v>DENOVA</v>
      </c>
      <c r="E7" s="119"/>
      <c r="F7" s="120"/>
      <c r="G7" s="118" t="str">
        <f>A11</f>
        <v>JSN</v>
      </c>
      <c r="H7" s="119"/>
      <c r="I7" s="120"/>
      <c r="J7" s="118" t="str">
        <f>A13</f>
        <v>北郷瑞穂</v>
      </c>
      <c r="K7" s="119"/>
      <c r="L7" s="120"/>
      <c r="M7" s="118" t="str">
        <f>A15</f>
        <v>千歳稲穂</v>
      </c>
      <c r="N7" s="119"/>
      <c r="O7" s="119"/>
      <c r="P7" s="199" t="str">
        <f>A17</f>
        <v>N-JSC滝川</v>
      </c>
      <c r="Q7" s="200"/>
      <c r="R7" s="200"/>
      <c r="S7" s="136" t="s">
        <v>2</v>
      </c>
      <c r="T7" s="138" t="s">
        <v>3</v>
      </c>
      <c r="U7" s="138" t="s">
        <v>4</v>
      </c>
      <c r="V7" s="138" t="s">
        <v>5</v>
      </c>
      <c r="W7" s="138" t="s">
        <v>6</v>
      </c>
      <c r="X7" s="138" t="s">
        <v>7</v>
      </c>
      <c r="Y7" s="138" t="s">
        <v>8</v>
      </c>
      <c r="Z7" s="140" t="s">
        <v>9</v>
      </c>
    </row>
    <row r="8" spans="1:26" ht="14.25" thickBot="1">
      <c r="A8" s="75"/>
      <c r="B8" s="76"/>
      <c r="C8" s="77"/>
      <c r="D8" s="121"/>
      <c r="E8" s="122"/>
      <c r="F8" s="123"/>
      <c r="G8" s="121"/>
      <c r="H8" s="122"/>
      <c r="I8" s="123"/>
      <c r="J8" s="121"/>
      <c r="K8" s="122"/>
      <c r="L8" s="123"/>
      <c r="M8" s="121"/>
      <c r="N8" s="122"/>
      <c r="O8" s="122"/>
      <c r="P8" s="201"/>
      <c r="Q8" s="202"/>
      <c r="R8" s="202"/>
      <c r="S8" s="137"/>
      <c r="T8" s="139"/>
      <c r="U8" s="139"/>
      <c r="V8" s="139"/>
      <c r="W8" s="139"/>
      <c r="X8" s="139"/>
      <c r="Y8" s="139"/>
      <c r="Z8" s="141"/>
    </row>
    <row r="9" spans="1:26">
      <c r="A9" s="72" t="s">
        <v>35</v>
      </c>
      <c r="B9" s="73"/>
      <c r="C9" s="74"/>
      <c r="D9" s="106"/>
      <c r="E9" s="107"/>
      <c r="F9" s="108"/>
      <c r="G9" s="2"/>
      <c r="H9" s="3" t="str">
        <f>IF(G10="","",IF(G10=I10,"△",IF(G10&gt;=I10,"○","●")))</f>
        <v>○</v>
      </c>
      <c r="I9" s="4"/>
      <c r="J9" s="2"/>
      <c r="K9" s="3" t="str">
        <f>IF(J10="","",IF(J10=L10,"△",IF(J10&gt;=L10,"○","●")))</f>
        <v>●</v>
      </c>
      <c r="L9" s="5"/>
      <c r="M9" s="6"/>
      <c r="N9" s="3" t="str">
        <f>IF(M10="","",IF(M10=O10,"△",IF(M10&gt;=O10,"○","●")))</f>
        <v>○</v>
      </c>
      <c r="O9" s="26"/>
      <c r="P9" s="35"/>
      <c r="Q9" s="36" t="str">
        <f>IF(P10="","",IF(P10=R10,"△",IF(P10&gt;=R10,"○","●")))</f>
        <v>○</v>
      </c>
      <c r="R9" s="37"/>
      <c r="S9" s="112">
        <f>IF(AND($H9="",$K9="",$N9="",$Q9=""),"",COUNTIF($D9:$Q9,"○"))</f>
        <v>3</v>
      </c>
      <c r="T9" s="113">
        <f>IF(AND($H9="",$K9="",$N9="",$Q9=""),"",COUNTIF($D9:$Q9,"△"))</f>
        <v>0</v>
      </c>
      <c r="U9" s="113">
        <f>IF(AND($H9="",$K9="",$N9="",$Q9=""),"",COUNTIF($D9:$Q9,"●"))</f>
        <v>1</v>
      </c>
      <c r="V9" s="113">
        <f>IF(S9="","",(S9*3)+(T9*1))</f>
        <v>9</v>
      </c>
      <c r="W9" s="113">
        <f>IF(S9="","",SUM(G10,J10,M10,P10))</f>
        <v>4</v>
      </c>
      <c r="X9" s="113">
        <f>IF(S9="","",SUM(I10,L10,O10,R10))</f>
        <v>1</v>
      </c>
      <c r="Y9" s="113">
        <f>IF(S9="","",W9-X9)</f>
        <v>3</v>
      </c>
      <c r="Z9" s="158">
        <v>2</v>
      </c>
    </row>
    <row r="10" spans="1:26" ht="14.25" thickBot="1">
      <c r="A10" s="103"/>
      <c r="B10" s="104"/>
      <c r="C10" s="105"/>
      <c r="D10" s="109"/>
      <c r="E10" s="110"/>
      <c r="F10" s="111"/>
      <c r="G10" s="7">
        <f>IF(F12="","",F12)</f>
        <v>1</v>
      </c>
      <c r="H10" s="8" t="s">
        <v>10</v>
      </c>
      <c r="I10" s="9">
        <f>IF(D12="","",D12)</f>
        <v>0</v>
      </c>
      <c r="J10" s="7">
        <f>IF(F14="","",F14)</f>
        <v>0</v>
      </c>
      <c r="K10" s="8" t="s">
        <v>10</v>
      </c>
      <c r="L10" s="9">
        <f>IF(D14="","",D14)</f>
        <v>1</v>
      </c>
      <c r="M10" s="7">
        <f>IF(F16="","",F16)</f>
        <v>1</v>
      </c>
      <c r="N10" s="8" t="s">
        <v>10</v>
      </c>
      <c r="O10" s="8">
        <f>IF(D16="","",D16)</f>
        <v>0</v>
      </c>
      <c r="P10" s="7">
        <f>IF(F18="","",F18)</f>
        <v>2</v>
      </c>
      <c r="Q10" s="8" t="s">
        <v>10</v>
      </c>
      <c r="R10" s="38">
        <f>IF(D18="","",D18)</f>
        <v>0</v>
      </c>
      <c r="S10" s="99"/>
      <c r="T10" s="100"/>
      <c r="U10" s="100"/>
      <c r="V10" s="100"/>
      <c r="W10" s="100"/>
      <c r="X10" s="100"/>
      <c r="Y10" s="100"/>
      <c r="Z10" s="159"/>
    </row>
    <row r="11" spans="1:26">
      <c r="A11" s="72" t="s">
        <v>188</v>
      </c>
      <c r="B11" s="73"/>
      <c r="C11" s="74"/>
      <c r="D11" s="10"/>
      <c r="E11" s="11" t="str">
        <f>IF(D12="","",IF(D12=F12,"△",IF(D12&gt;=F12,"○","●")))</f>
        <v>●</v>
      </c>
      <c r="F11" s="12"/>
      <c r="G11" s="78"/>
      <c r="H11" s="79"/>
      <c r="I11" s="95"/>
      <c r="J11" s="6"/>
      <c r="K11" s="11" t="str">
        <f>IF(J12="","",IF(J12=L12,"△",IF(J12&gt;=L12,"○","●")))</f>
        <v>△</v>
      </c>
      <c r="L11" s="13"/>
      <c r="M11" s="6"/>
      <c r="N11" s="11" t="str">
        <f>IF(M12="","",IF(M12=O12,"△",IF(M12&gt;=O12,"○","●")))</f>
        <v>●</v>
      </c>
      <c r="O11" s="27"/>
      <c r="P11" s="2"/>
      <c r="Q11" s="11" t="str">
        <f>IF(P12="","",IF(P12=R12,"△",IF(P12&gt;=R12,"○","●")))</f>
        <v>△</v>
      </c>
      <c r="R11" s="39"/>
      <c r="S11" s="82">
        <f>IF(AND($E11="",$K11="",$N11="",$Q11=""),"",COUNTIF($D11:$Q11,"○"))</f>
        <v>0</v>
      </c>
      <c r="T11" s="84">
        <f>IF(AND($E11="",$K11="",$N11="",$Q11=""),"",COUNTIF($D11:$Q11,"△"))</f>
        <v>2</v>
      </c>
      <c r="U11" s="84">
        <f>IF(AND($E11="",$K11="",$N11="",$Q11=""),"",COUNTIF($D11:$Q11,"●"))</f>
        <v>2</v>
      </c>
      <c r="V11" s="86">
        <f>IF(S11="","",(S11*3)+(T11*1))</f>
        <v>2</v>
      </c>
      <c r="W11" s="86">
        <f>IF(S11="","",SUM(D12,J12,M12,P12))</f>
        <v>1</v>
      </c>
      <c r="X11" s="86">
        <f>IF(S11="","",SUM(F12,L12,O12,R12))</f>
        <v>3</v>
      </c>
      <c r="Y11" s="86">
        <f>IF(S11="","",W11-X11)</f>
        <v>-2</v>
      </c>
      <c r="Z11" s="159">
        <v>3</v>
      </c>
    </row>
    <row r="12" spans="1:26" ht="14.25" thickBot="1">
      <c r="A12" s="103"/>
      <c r="B12" s="104"/>
      <c r="C12" s="105"/>
      <c r="D12" s="14">
        <v>0</v>
      </c>
      <c r="E12" s="15" t="s">
        <v>10</v>
      </c>
      <c r="F12" s="16">
        <v>1</v>
      </c>
      <c r="G12" s="96"/>
      <c r="H12" s="97"/>
      <c r="I12" s="98"/>
      <c r="J12" s="17">
        <f>IF(I14="","",I14)</f>
        <v>0</v>
      </c>
      <c r="K12" s="18" t="s">
        <v>10</v>
      </c>
      <c r="L12" s="19">
        <f>IF(G14="","",G14)</f>
        <v>0</v>
      </c>
      <c r="M12" s="17">
        <f>IF(I16="","",I16)</f>
        <v>1</v>
      </c>
      <c r="N12" s="18" t="s">
        <v>10</v>
      </c>
      <c r="O12" s="18">
        <f>IF(G16="","",G16)</f>
        <v>2</v>
      </c>
      <c r="P12" s="17">
        <f>IF(I18="","",I18)</f>
        <v>0</v>
      </c>
      <c r="Q12" s="18" t="s">
        <v>10</v>
      </c>
      <c r="R12" s="40">
        <f>IF(G18="","",G18)</f>
        <v>0</v>
      </c>
      <c r="S12" s="99"/>
      <c r="T12" s="100"/>
      <c r="U12" s="100"/>
      <c r="V12" s="101"/>
      <c r="W12" s="101"/>
      <c r="X12" s="101"/>
      <c r="Y12" s="101"/>
      <c r="Z12" s="159"/>
    </row>
    <row r="13" spans="1:26">
      <c r="A13" s="72" t="s">
        <v>20</v>
      </c>
      <c r="B13" s="73"/>
      <c r="C13" s="74"/>
      <c r="D13" s="10"/>
      <c r="E13" s="11" t="str">
        <f>IF(D14="","",IF(D14=F14,"△",IF(D14&gt;=F14,"○","●")))</f>
        <v>○</v>
      </c>
      <c r="F13" s="12"/>
      <c r="G13" s="11"/>
      <c r="H13" s="11" t="str">
        <f>IF(G14="","",IF(G14=I14,"△",IF(G14&gt;=I14,"○","●")))</f>
        <v>△</v>
      </c>
      <c r="I13" s="12"/>
      <c r="J13" s="78"/>
      <c r="K13" s="79"/>
      <c r="L13" s="95"/>
      <c r="M13" s="6"/>
      <c r="N13" s="11" t="str">
        <f>IF(M14="","",IF(M14=O14,"△",IF(M14&gt;=O14,"○","●")))</f>
        <v>○</v>
      </c>
      <c r="O13" s="27"/>
      <c r="P13" s="2"/>
      <c r="Q13" s="11" t="str">
        <f>IF(P14="","",IF(P14=R14,"△",IF(P14&gt;=R14,"○","●")))</f>
        <v>○</v>
      </c>
      <c r="R13" s="39"/>
      <c r="S13" s="82">
        <f>IF(AND($E13="",$H13="",$N13="",$Q13=""),"",COUNTIF($D13:$Q13,"○"))</f>
        <v>3</v>
      </c>
      <c r="T13" s="84">
        <f>IF(AND($E13="",$H13="",$N13="",$Q13=""),"",COUNTIF($D13:$Q13,"△"))</f>
        <v>1</v>
      </c>
      <c r="U13" s="84">
        <f>IF(AND($E13="",$H13="",$N13="",$Q13=""),"",COUNTIF($D13:$Q13,"●"))</f>
        <v>0</v>
      </c>
      <c r="V13" s="86">
        <f>IF(S13="","",(S13*3)+(T13*1))</f>
        <v>10</v>
      </c>
      <c r="W13" s="86">
        <f>IF(S13="","",SUM(D14,G14,M14,P14))</f>
        <v>4</v>
      </c>
      <c r="X13" s="86">
        <f>IF(S13="","",SUM(F14,I14,O14,R14))</f>
        <v>0</v>
      </c>
      <c r="Y13" s="86">
        <f>IF(S13="","",W13-X13)</f>
        <v>4</v>
      </c>
      <c r="Z13" s="159">
        <v>1</v>
      </c>
    </row>
    <row r="14" spans="1:26" ht="14.25" thickBot="1">
      <c r="A14" s="103"/>
      <c r="B14" s="104"/>
      <c r="C14" s="105"/>
      <c r="D14" s="14">
        <v>1</v>
      </c>
      <c r="E14" s="15" t="s">
        <v>10</v>
      </c>
      <c r="F14" s="16">
        <v>0</v>
      </c>
      <c r="G14" s="14">
        <v>0</v>
      </c>
      <c r="H14" s="15" t="s">
        <v>10</v>
      </c>
      <c r="I14" s="16">
        <v>0</v>
      </c>
      <c r="J14" s="96"/>
      <c r="K14" s="97"/>
      <c r="L14" s="98"/>
      <c r="M14" s="17">
        <f>IF(L16="","",L16)</f>
        <v>1</v>
      </c>
      <c r="N14" s="18" t="s">
        <v>10</v>
      </c>
      <c r="O14" s="18">
        <f>IF(J16="","",J16)</f>
        <v>0</v>
      </c>
      <c r="P14" s="17">
        <f>IF(L18="","",L18)</f>
        <v>2</v>
      </c>
      <c r="Q14" s="18" t="s">
        <v>10</v>
      </c>
      <c r="R14" s="40">
        <f>IF(J18="","",J18)</f>
        <v>0</v>
      </c>
      <c r="S14" s="99"/>
      <c r="T14" s="100"/>
      <c r="U14" s="100"/>
      <c r="V14" s="101"/>
      <c r="W14" s="101"/>
      <c r="X14" s="101"/>
      <c r="Y14" s="101"/>
      <c r="Z14" s="159"/>
    </row>
    <row r="15" spans="1:26">
      <c r="A15" s="72" t="s">
        <v>31</v>
      </c>
      <c r="B15" s="73"/>
      <c r="C15" s="74"/>
      <c r="D15" s="25"/>
      <c r="E15" s="20" t="str">
        <f>IF(D16="","",IF(D16=F16,"△",IF(D16&gt;=F16,"○","●")))</f>
        <v>●</v>
      </c>
      <c r="F15" s="21"/>
      <c r="G15" s="20"/>
      <c r="H15" s="20" t="str">
        <f>IF(G16="","",IF(G16=I16,"△",IF(G16&gt;=I16,"○","●")))</f>
        <v>○</v>
      </c>
      <c r="I15" s="21"/>
      <c r="J15" s="20"/>
      <c r="K15" s="20" t="str">
        <f>IF(J16="","",IF(J16=L16,"△",IF(J16&gt;=L16,"○","●")))</f>
        <v>●</v>
      </c>
      <c r="L15" s="21"/>
      <c r="M15" s="78"/>
      <c r="N15" s="79"/>
      <c r="O15" s="79"/>
      <c r="P15" s="2"/>
      <c r="Q15" s="11" t="str">
        <f>IF(P16="","",IF(P16=R16,"△",IF(P16&gt;=R16,"○","●")))</f>
        <v>●</v>
      </c>
      <c r="R15" s="39"/>
      <c r="S15" s="82">
        <f>IF(AND($E15="",$H15="",$N15="",$Q15=""),"",COUNTIF($D15:$Q15,"○"))</f>
        <v>1</v>
      </c>
      <c r="T15" s="84">
        <f>IF(AND($E15="",$H15="",$N15="",$Q15=""),"",COUNTIF($D15:$Q15,"△"))</f>
        <v>0</v>
      </c>
      <c r="U15" s="84">
        <f>IF(AND($E15="",$H15="",$N15="",$Q15=""),"",COUNTIF($D15:$Q15,"●"))</f>
        <v>3</v>
      </c>
      <c r="V15" s="86">
        <f>IF(S15="","",(S15*3)+(T15*1))</f>
        <v>3</v>
      </c>
      <c r="W15" s="86">
        <f>IF(S15="","",SUM(D16,J16,G16,P16))</f>
        <v>2</v>
      </c>
      <c r="X15" s="86">
        <f>IF(S15="","",SUM(F16,I16,L16,R16))</f>
        <v>4</v>
      </c>
      <c r="Y15" s="86">
        <f>IF(S15="","",W15-X15)</f>
        <v>-2</v>
      </c>
      <c r="Z15" s="159">
        <v>3</v>
      </c>
    </row>
    <row r="16" spans="1:26" ht="14.25" thickBot="1">
      <c r="A16" s="75"/>
      <c r="B16" s="76"/>
      <c r="C16" s="77"/>
      <c r="D16" s="30">
        <v>0</v>
      </c>
      <c r="E16" s="31" t="s">
        <v>10</v>
      </c>
      <c r="F16" s="32">
        <v>1</v>
      </c>
      <c r="G16" s="30">
        <v>2</v>
      </c>
      <c r="H16" s="31" t="s">
        <v>10</v>
      </c>
      <c r="I16" s="32">
        <v>1</v>
      </c>
      <c r="J16" s="30">
        <v>0</v>
      </c>
      <c r="K16" s="31" t="s">
        <v>10</v>
      </c>
      <c r="L16" s="32">
        <v>1</v>
      </c>
      <c r="M16" s="167"/>
      <c r="N16" s="168"/>
      <c r="O16" s="168"/>
      <c r="P16" s="17">
        <f>IF(O18="","",O18)</f>
        <v>0</v>
      </c>
      <c r="Q16" s="18" t="s">
        <v>10</v>
      </c>
      <c r="R16" s="40">
        <f>IF(M18="","",M18)</f>
        <v>1</v>
      </c>
      <c r="S16" s="99"/>
      <c r="T16" s="100"/>
      <c r="U16" s="100"/>
      <c r="V16" s="101"/>
      <c r="W16" s="101"/>
      <c r="X16" s="101"/>
      <c r="Y16" s="101"/>
      <c r="Z16" s="159"/>
    </row>
    <row r="17" spans="1:26">
      <c r="A17" s="152" t="s">
        <v>189</v>
      </c>
      <c r="B17" s="153"/>
      <c r="C17" s="154"/>
      <c r="D17" s="34"/>
      <c r="E17" s="20" t="str">
        <f>IF(D18="","",IF(D18=F18,"△",IF(D18&gt;=F18,"○","●")))</f>
        <v>●</v>
      </c>
      <c r="F17" s="21"/>
      <c r="G17" s="25"/>
      <c r="H17" s="20" t="str">
        <f>IF(G18="","",IF(G18=I18,"△",IF(G18&gt;=I18,"○","●")))</f>
        <v>△</v>
      </c>
      <c r="I17" s="21"/>
      <c r="J17" s="25"/>
      <c r="K17" s="20" t="str">
        <f>IF(J18="","",IF(J18=L18,"△",IF(J18&gt;=L18,"○","●")))</f>
        <v>●</v>
      </c>
      <c r="L17" s="21"/>
      <c r="M17" s="25"/>
      <c r="N17" s="20" t="str">
        <f>IF(M18="","",IF(M18=O18,"△",IF(M18&gt;=O18,"○","●")))</f>
        <v>○</v>
      </c>
      <c r="O17" s="21"/>
      <c r="P17" s="78"/>
      <c r="Q17" s="79"/>
      <c r="R17" s="79"/>
      <c r="S17" s="160">
        <f>IF(AND($E17="",$H17="",$K17="",$N17=""),"",COUNTIF($D17:$N17,"○"))</f>
        <v>1</v>
      </c>
      <c r="T17" s="161">
        <f>IF(AND($E17="",$H17="",$K17="",$N17=""),"",COUNTIF($D17:$Q17,"△"))</f>
        <v>1</v>
      </c>
      <c r="U17" s="161">
        <f>IF(AND($E17="",$H17="",$K17="",$N17=""),"",COUNTIF($D17:$Q17,"●"))</f>
        <v>2</v>
      </c>
      <c r="V17" s="162">
        <f>IF(S17="","",(S17*3)+(T17*1))</f>
        <v>4</v>
      </c>
      <c r="W17" s="162">
        <f>IF(S17="","",SUM(D18,J18,G18,M18))</f>
        <v>1</v>
      </c>
      <c r="X17" s="162">
        <f>IF(S17="","",SUM(F18,I18,L18,O18))</f>
        <v>4</v>
      </c>
      <c r="Y17" s="162">
        <f>IF(S17="","",W17-X17)</f>
        <v>-3</v>
      </c>
      <c r="Z17" s="159">
        <v>4</v>
      </c>
    </row>
    <row r="18" spans="1:26" ht="14.25" thickBot="1">
      <c r="A18" s="206"/>
      <c r="B18" s="207"/>
      <c r="C18" s="208"/>
      <c r="D18" s="33">
        <v>0</v>
      </c>
      <c r="E18" s="23" t="s">
        <v>10</v>
      </c>
      <c r="F18" s="24">
        <v>2</v>
      </c>
      <c r="G18" s="22">
        <v>0</v>
      </c>
      <c r="H18" s="23" t="s">
        <v>10</v>
      </c>
      <c r="I18" s="24">
        <v>0</v>
      </c>
      <c r="J18" s="22">
        <v>0</v>
      </c>
      <c r="K18" s="23" t="s">
        <v>10</v>
      </c>
      <c r="L18" s="24">
        <v>2</v>
      </c>
      <c r="M18" s="22">
        <v>1</v>
      </c>
      <c r="N18" s="23" t="s">
        <v>10</v>
      </c>
      <c r="O18" s="24">
        <v>0</v>
      </c>
      <c r="P18" s="80"/>
      <c r="Q18" s="81"/>
      <c r="R18" s="81"/>
      <c r="S18" s="83"/>
      <c r="T18" s="85"/>
      <c r="U18" s="85"/>
      <c r="V18" s="87"/>
      <c r="W18" s="87"/>
      <c r="X18" s="87"/>
      <c r="Y18" s="87"/>
      <c r="Z18" s="163"/>
    </row>
    <row r="20" spans="1:26" ht="14.25" thickBot="1"/>
    <row r="21" spans="1:26" s="28" customFormat="1">
      <c r="A21" s="72"/>
      <c r="B21" s="73"/>
      <c r="C21" s="74"/>
      <c r="D21" s="118" t="str">
        <f>A23</f>
        <v>北郷</v>
      </c>
      <c r="E21" s="119"/>
      <c r="F21" s="120"/>
      <c r="G21" s="146" t="str">
        <f>A25</f>
        <v>アスルクラロ</v>
      </c>
      <c r="H21" s="147"/>
      <c r="I21" s="148"/>
      <c r="J21" s="118" t="str">
        <f>A27</f>
        <v>西白石</v>
      </c>
      <c r="K21" s="119"/>
      <c r="L21" s="120"/>
      <c r="M21" s="118" t="str">
        <f>A29</f>
        <v>平岡南</v>
      </c>
      <c r="N21" s="119"/>
      <c r="O21" s="119"/>
      <c r="P21" s="136" t="s">
        <v>2</v>
      </c>
      <c r="Q21" s="138" t="s">
        <v>3</v>
      </c>
      <c r="R21" s="138" t="s">
        <v>4</v>
      </c>
      <c r="S21" s="138" t="s">
        <v>5</v>
      </c>
      <c r="T21" s="138" t="s">
        <v>6</v>
      </c>
      <c r="U21" s="138" t="s">
        <v>7</v>
      </c>
      <c r="V21" s="138" t="s">
        <v>8</v>
      </c>
      <c r="W21" s="140" t="s">
        <v>9</v>
      </c>
      <c r="X21" s="1"/>
    </row>
    <row r="22" spans="1:26" s="28" customFormat="1" ht="14.25" thickBot="1">
      <c r="A22" s="75"/>
      <c r="B22" s="76"/>
      <c r="C22" s="77"/>
      <c r="D22" s="121"/>
      <c r="E22" s="122"/>
      <c r="F22" s="123"/>
      <c r="G22" s="149"/>
      <c r="H22" s="150"/>
      <c r="I22" s="151"/>
      <c r="J22" s="121"/>
      <c r="K22" s="122"/>
      <c r="L22" s="123"/>
      <c r="M22" s="121"/>
      <c r="N22" s="122"/>
      <c r="O22" s="122"/>
      <c r="P22" s="137"/>
      <c r="Q22" s="139"/>
      <c r="R22" s="139"/>
      <c r="S22" s="139"/>
      <c r="T22" s="139"/>
      <c r="U22" s="139"/>
      <c r="V22" s="139"/>
      <c r="W22" s="141"/>
      <c r="X22" s="1"/>
    </row>
    <row r="23" spans="1:26" s="28" customFormat="1" ht="13.5" customHeight="1">
      <c r="A23" s="72" t="s">
        <v>25</v>
      </c>
      <c r="B23" s="73"/>
      <c r="C23" s="74"/>
      <c r="D23" s="106"/>
      <c r="E23" s="107"/>
      <c r="F23" s="108"/>
      <c r="G23" s="2"/>
      <c r="H23" s="3" t="str">
        <f>IF(G24="","",IF(G24=I24,"△",IF(G24&gt;=I24,"○","●")))</f>
        <v>●</v>
      </c>
      <c r="I23" s="4"/>
      <c r="J23" s="2"/>
      <c r="K23" s="3" t="str">
        <f>IF(J24="","",IF(J24=L24,"△",IF(J24&gt;=L24,"○","●")))</f>
        <v>●</v>
      </c>
      <c r="L23" s="5"/>
      <c r="M23" s="6"/>
      <c r="N23" s="3" t="str">
        <f>IF(M24="","",IF(M24=O24,"△",IF(M24&gt;=O24,"○","●")))</f>
        <v>●</v>
      </c>
      <c r="O23" s="26"/>
      <c r="P23" s="112">
        <f>IF(AND($H23="",$K23="",$N23=""),"",COUNTIF($D23:$N23,"○"))</f>
        <v>0</v>
      </c>
      <c r="Q23" s="113">
        <f>IF(AND($H23="",$K23="",$N23=""),"",COUNTIF($D23:$N23,"△"))</f>
        <v>0</v>
      </c>
      <c r="R23" s="113">
        <f>IF(AND($H23="",$K23="",$N23=""),"",COUNTIF($D23:$N23,"●"))</f>
        <v>3</v>
      </c>
      <c r="S23" s="113">
        <f>IF(P23="","",(P23*3)+(Q23*1))</f>
        <v>0</v>
      </c>
      <c r="T23" s="113">
        <f>IF(P23="","",SUM(G24,J24,M24))</f>
        <v>0</v>
      </c>
      <c r="U23" s="113">
        <f>IF(P23="","",SUM(I24,L24,O24))</f>
        <v>11</v>
      </c>
      <c r="V23" s="113">
        <f>IF(P23="","",T23-U23)</f>
        <v>-11</v>
      </c>
      <c r="W23" s="102">
        <f>IF(X23="","",RANK(X23,$X23:$X30,0))</f>
        <v>4</v>
      </c>
      <c r="X23" s="71">
        <f>IF(V23="","",$S23*100+$V23*10+T23)</f>
        <v>-110</v>
      </c>
    </row>
    <row r="24" spans="1:26" s="28" customFormat="1" ht="14.25" customHeight="1" thickBot="1">
      <c r="A24" s="103"/>
      <c r="B24" s="104"/>
      <c r="C24" s="105"/>
      <c r="D24" s="109"/>
      <c r="E24" s="110"/>
      <c r="F24" s="111"/>
      <c r="G24" s="7">
        <f>IF(F26="","",F26)</f>
        <v>0</v>
      </c>
      <c r="H24" s="8" t="s">
        <v>10</v>
      </c>
      <c r="I24" s="9">
        <f>IF(D26="","",D26)</f>
        <v>2</v>
      </c>
      <c r="J24" s="7">
        <f>IF(F28="","",F28)</f>
        <v>0</v>
      </c>
      <c r="K24" s="8" t="s">
        <v>10</v>
      </c>
      <c r="L24" s="9">
        <f>IF(D28="","",D28)</f>
        <v>5</v>
      </c>
      <c r="M24" s="7">
        <f>IF(F30="","",F30)</f>
        <v>0</v>
      </c>
      <c r="N24" s="8" t="s">
        <v>10</v>
      </c>
      <c r="O24" s="8">
        <f>IF(D30="","",D30)</f>
        <v>4</v>
      </c>
      <c r="P24" s="99"/>
      <c r="Q24" s="100"/>
      <c r="R24" s="100"/>
      <c r="S24" s="100"/>
      <c r="T24" s="100"/>
      <c r="U24" s="100"/>
      <c r="V24" s="100"/>
      <c r="W24" s="70"/>
      <c r="X24" s="71"/>
    </row>
    <row r="25" spans="1:26" s="28" customFormat="1" ht="13.5" customHeight="1">
      <c r="A25" s="152" t="s">
        <v>73</v>
      </c>
      <c r="B25" s="153"/>
      <c r="C25" s="154"/>
      <c r="D25" s="10"/>
      <c r="E25" s="11" t="str">
        <f>IF(D26="","",IF(D26=F26,"△",IF(D26&gt;=F26,"○","●")))</f>
        <v>○</v>
      </c>
      <c r="F25" s="12"/>
      <c r="G25" s="78"/>
      <c r="H25" s="79"/>
      <c r="I25" s="95"/>
      <c r="J25" s="6"/>
      <c r="K25" s="11" t="str">
        <f>IF(J26="","",IF(J26=L26,"△",IF(J26&gt;=L26,"○","●")))</f>
        <v>△</v>
      </c>
      <c r="L25" s="13"/>
      <c r="M25" s="6"/>
      <c r="N25" s="11" t="str">
        <f>IF(M26="","",IF(M26=O26,"△",IF(M26&gt;=O26,"○","●")))</f>
        <v>○</v>
      </c>
      <c r="O25" s="27"/>
      <c r="P25" s="82">
        <f>IF(AND($E25="",$K25="",$N25=""),"",COUNTIF($D25:$N25,"○"))</f>
        <v>2</v>
      </c>
      <c r="Q25" s="84">
        <f>IF(AND($E25="",$K25="",$N25=""),"",COUNTIF($D25:$N25,"△"))</f>
        <v>1</v>
      </c>
      <c r="R25" s="84">
        <f>IF(AND($E25="",$K25="",$N25=""),"",COUNTIF($D25:$N25,"●"))</f>
        <v>0</v>
      </c>
      <c r="S25" s="86">
        <f>IF(P25="","",(P25*3)+(Q25*1))</f>
        <v>7</v>
      </c>
      <c r="T25" s="86">
        <f>IF(P25="","",SUM(D26,J26,M26))</f>
        <v>4</v>
      </c>
      <c r="U25" s="86">
        <f>IF(P25="","",SUM(F26,L26,O26))</f>
        <v>1</v>
      </c>
      <c r="V25" s="86">
        <f>IF(P25="","",T25-U25)</f>
        <v>3</v>
      </c>
      <c r="W25" s="69">
        <f>IF(X25="","",RANK(X25,$X23:$X30,0))</f>
        <v>1</v>
      </c>
      <c r="X25" s="71">
        <f>IF(V25="","",$S25*100+$V25*10+T25)</f>
        <v>734</v>
      </c>
    </row>
    <row r="26" spans="1:26" s="28" customFormat="1" ht="14.25" customHeight="1" thickBot="1">
      <c r="A26" s="155"/>
      <c r="B26" s="156"/>
      <c r="C26" s="157"/>
      <c r="D26" s="14">
        <v>2</v>
      </c>
      <c r="E26" s="15" t="s">
        <v>10</v>
      </c>
      <c r="F26" s="16">
        <v>0</v>
      </c>
      <c r="G26" s="96"/>
      <c r="H26" s="97"/>
      <c r="I26" s="98"/>
      <c r="J26" s="17">
        <f>IF(I28="","",I28)</f>
        <v>1</v>
      </c>
      <c r="K26" s="18" t="s">
        <v>10</v>
      </c>
      <c r="L26" s="19">
        <f>IF(G28="","",G28)</f>
        <v>1</v>
      </c>
      <c r="M26" s="17">
        <f>IF(I30="","",I30)</f>
        <v>1</v>
      </c>
      <c r="N26" s="18" t="s">
        <v>10</v>
      </c>
      <c r="O26" s="18">
        <f>IF(G30="","",G30)</f>
        <v>0</v>
      </c>
      <c r="P26" s="99"/>
      <c r="Q26" s="100"/>
      <c r="R26" s="100"/>
      <c r="S26" s="101"/>
      <c r="T26" s="101"/>
      <c r="U26" s="101"/>
      <c r="V26" s="101"/>
      <c r="W26" s="70"/>
      <c r="X26" s="71"/>
    </row>
    <row r="27" spans="1:26" s="28" customFormat="1" ht="13.5" customHeight="1">
      <c r="A27" s="72" t="s">
        <v>12</v>
      </c>
      <c r="B27" s="73"/>
      <c r="C27" s="74"/>
      <c r="D27" s="10"/>
      <c r="E27" s="11" t="str">
        <f>IF(D28="","",IF(D28=F28,"△",IF(D28&gt;=F28,"○","●")))</f>
        <v>○</v>
      </c>
      <c r="F27" s="12"/>
      <c r="G27" s="11"/>
      <c r="H27" s="11" t="str">
        <f>IF(G28="","",IF(G28=I28,"△",IF(G28&gt;=I28,"○","●")))</f>
        <v>△</v>
      </c>
      <c r="I27" s="12"/>
      <c r="J27" s="78"/>
      <c r="K27" s="79"/>
      <c r="L27" s="95"/>
      <c r="M27" s="6"/>
      <c r="N27" s="11" t="str">
        <f>IF(M28="","",IF(M28=O28,"△",IF(M28&gt;=O28,"○","●")))</f>
        <v>△</v>
      </c>
      <c r="O27" s="27"/>
      <c r="P27" s="82">
        <f>IF(AND($E27="",$H27="",$N27=""),"",COUNTIF($D27:$N27,"○"))</f>
        <v>1</v>
      </c>
      <c r="Q27" s="84">
        <f>IF(AND($E27="",$H27="",$N27=""),"",COUNTIF($D27:$N27,"△"))</f>
        <v>2</v>
      </c>
      <c r="R27" s="84">
        <f>IF(AND($E27="",$H27="",$N27=""),"",COUNTIF($D27:$N27,"●"))</f>
        <v>0</v>
      </c>
      <c r="S27" s="86">
        <f>IF(P27="","",(P27*3)+(Q27*1))</f>
        <v>5</v>
      </c>
      <c r="T27" s="86">
        <f>IF(P27="","",SUM(G28,D28,M28))</f>
        <v>6</v>
      </c>
      <c r="U27" s="86">
        <f>IF(P27="","",SUM(F28,I28,O28))</f>
        <v>1</v>
      </c>
      <c r="V27" s="86">
        <f>IF(P27="","",T27-U27)</f>
        <v>5</v>
      </c>
      <c r="W27" s="69">
        <f>IF(X27="","",RANK(X27,$X23:$X30,0))</f>
        <v>2</v>
      </c>
      <c r="X27" s="71">
        <f>IF(V27="","",$S27*100+$V27*10+T27)</f>
        <v>556</v>
      </c>
    </row>
    <row r="28" spans="1:26" s="28" customFormat="1" ht="14.25" customHeight="1" thickBot="1">
      <c r="A28" s="103"/>
      <c r="B28" s="104"/>
      <c r="C28" s="105"/>
      <c r="D28" s="14">
        <v>5</v>
      </c>
      <c r="E28" s="15" t="s">
        <v>10</v>
      </c>
      <c r="F28" s="16">
        <v>0</v>
      </c>
      <c r="G28" s="14">
        <v>1</v>
      </c>
      <c r="H28" s="15" t="s">
        <v>10</v>
      </c>
      <c r="I28" s="16">
        <v>1</v>
      </c>
      <c r="J28" s="96"/>
      <c r="K28" s="97"/>
      <c r="L28" s="98"/>
      <c r="M28" s="17">
        <f>IF(L30="","",L30)</f>
        <v>0</v>
      </c>
      <c r="N28" s="18" t="s">
        <v>10</v>
      </c>
      <c r="O28" s="18">
        <f>IF(J30="","",J30)</f>
        <v>0</v>
      </c>
      <c r="P28" s="99"/>
      <c r="Q28" s="100"/>
      <c r="R28" s="100"/>
      <c r="S28" s="101"/>
      <c r="T28" s="101"/>
      <c r="U28" s="101"/>
      <c r="V28" s="101"/>
      <c r="W28" s="70"/>
      <c r="X28" s="71"/>
    </row>
    <row r="29" spans="1:26" s="28" customFormat="1" ht="13.5" customHeight="1">
      <c r="A29" s="72" t="s">
        <v>23</v>
      </c>
      <c r="B29" s="73"/>
      <c r="C29" s="74"/>
      <c r="D29" s="25"/>
      <c r="E29" s="20" t="str">
        <f>IF(D30="","",IF(D30=F30,"△",IF(D30&gt;=F30,"○","●")))</f>
        <v>○</v>
      </c>
      <c r="F29" s="21"/>
      <c r="G29" s="20"/>
      <c r="H29" s="20" t="str">
        <f>IF(G30="","",IF(G30=I30,"△",IF(G30&gt;=I30,"○","●")))</f>
        <v>●</v>
      </c>
      <c r="I29" s="21"/>
      <c r="J29" s="20"/>
      <c r="K29" s="20" t="str">
        <f>IF(J30="","",IF(J30=L30,"△",IF(J30&gt;=L30,"○","●")))</f>
        <v>△</v>
      </c>
      <c r="L29" s="21"/>
      <c r="M29" s="78"/>
      <c r="N29" s="79"/>
      <c r="O29" s="79"/>
      <c r="P29" s="82">
        <f>IF(AND($E29="",$H29="",$N29=""),"",COUNTIF($D29:$N29,"○"))</f>
        <v>1</v>
      </c>
      <c r="Q29" s="84">
        <f>IF(AND($E29="",$H29="",$N29=""),"",COUNTIF($D29:$N29,"△"))</f>
        <v>1</v>
      </c>
      <c r="R29" s="84">
        <f>IF(AND($E29="",$H29="",$N29=""),"",COUNTIF($D29:$N29,"●"))</f>
        <v>1</v>
      </c>
      <c r="S29" s="86">
        <f>IF(P29="","",(P29*3)+(Q29*1))</f>
        <v>4</v>
      </c>
      <c r="T29" s="86">
        <f>IF(P29="","",SUM(G30,D30,M30))</f>
        <v>4</v>
      </c>
      <c r="U29" s="86">
        <f>IF(P29="","",SUM(F30,I30,O30))</f>
        <v>1</v>
      </c>
      <c r="V29" s="86">
        <f>IF(P29="","",T29-U29)</f>
        <v>3</v>
      </c>
      <c r="W29" s="69">
        <v>3</v>
      </c>
      <c r="X29" s="71">
        <f>IF(V29="","",$S29*100+$V29*10+T29)</f>
        <v>434</v>
      </c>
    </row>
    <row r="30" spans="1:26" ht="14.25" customHeight="1" thickBot="1">
      <c r="A30" s="75"/>
      <c r="B30" s="76"/>
      <c r="C30" s="77"/>
      <c r="D30" s="22">
        <v>4</v>
      </c>
      <c r="E30" s="23" t="s">
        <v>10</v>
      </c>
      <c r="F30" s="24">
        <v>0</v>
      </c>
      <c r="G30" s="22">
        <v>0</v>
      </c>
      <c r="H30" s="23" t="s">
        <v>10</v>
      </c>
      <c r="I30" s="24">
        <v>1</v>
      </c>
      <c r="J30" s="22">
        <v>0</v>
      </c>
      <c r="K30" s="23" t="s">
        <v>10</v>
      </c>
      <c r="L30" s="24">
        <v>0</v>
      </c>
      <c r="M30" s="80"/>
      <c r="N30" s="81"/>
      <c r="O30" s="81"/>
      <c r="P30" s="83"/>
      <c r="Q30" s="85"/>
      <c r="R30" s="85"/>
      <c r="S30" s="87"/>
      <c r="T30" s="87"/>
      <c r="U30" s="87"/>
      <c r="V30" s="87"/>
      <c r="W30" s="88"/>
      <c r="X30" s="71"/>
    </row>
    <row r="33" spans="1:34">
      <c r="A33" s="114" t="s">
        <v>24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34" ht="17.25" customHeight="1">
      <c r="A34" s="142" t="s">
        <v>44</v>
      </c>
      <c r="B34" s="142"/>
      <c r="C34" s="142"/>
      <c r="D34" s="142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34" ht="17.25" customHeight="1">
      <c r="A35" s="143"/>
      <c r="B35" s="144"/>
      <c r="C35" s="144"/>
      <c r="D35" s="145"/>
      <c r="E35" s="143" t="s">
        <v>43</v>
      </c>
      <c r="F35" s="144"/>
      <c r="G35" s="144"/>
      <c r="H35" s="145"/>
      <c r="I35" s="143" t="s">
        <v>42</v>
      </c>
      <c r="J35" s="144"/>
      <c r="K35" s="144"/>
      <c r="L35" s="145"/>
      <c r="M35" s="143" t="s">
        <v>190</v>
      </c>
      <c r="N35" s="144"/>
      <c r="O35" s="144"/>
      <c r="P35" s="145"/>
      <c r="Q35" s="143" t="s">
        <v>5</v>
      </c>
      <c r="R35" s="145"/>
      <c r="S35" s="169" t="s">
        <v>6</v>
      </c>
      <c r="T35" s="169"/>
      <c r="U35" s="169" t="s">
        <v>7</v>
      </c>
      <c r="V35" s="169"/>
      <c r="W35" s="169" t="s">
        <v>41</v>
      </c>
      <c r="X35" s="169"/>
      <c r="Y35" s="169" t="s">
        <v>9</v>
      </c>
      <c r="Z35" s="169"/>
      <c r="AA35" s="46"/>
      <c r="AB35" s="47"/>
      <c r="AG35" s="47"/>
      <c r="AH35" s="47"/>
    </row>
    <row r="36" spans="1:34" ht="17.25" customHeight="1">
      <c r="A36" s="143" t="s">
        <v>43</v>
      </c>
      <c r="B36" s="144"/>
      <c r="C36" s="144"/>
      <c r="D36" s="145"/>
      <c r="E36" s="170"/>
      <c r="F36" s="171"/>
      <c r="G36" s="171"/>
      <c r="H36" s="172"/>
      <c r="I36" s="173" t="s">
        <v>192</v>
      </c>
      <c r="J36" s="174"/>
      <c r="K36" s="174"/>
      <c r="L36" s="175"/>
      <c r="M36" s="173" t="s">
        <v>193</v>
      </c>
      <c r="N36" s="174"/>
      <c r="O36" s="174"/>
      <c r="P36" s="175"/>
      <c r="Q36" s="173" t="s">
        <v>195</v>
      </c>
      <c r="R36" s="175"/>
      <c r="S36" s="176" t="s">
        <v>52</v>
      </c>
      <c r="T36" s="176"/>
      <c r="U36" s="176" t="s">
        <v>63</v>
      </c>
      <c r="V36" s="176"/>
      <c r="W36" s="176" t="s">
        <v>94</v>
      </c>
      <c r="X36" s="176"/>
      <c r="Y36" s="176" t="s">
        <v>50</v>
      </c>
      <c r="Z36" s="176"/>
      <c r="AA36" s="46"/>
      <c r="AB36" s="47"/>
      <c r="AG36" s="47"/>
      <c r="AH36" s="47"/>
    </row>
    <row r="37" spans="1:34" ht="17.25" customHeight="1">
      <c r="A37" s="143" t="s">
        <v>42</v>
      </c>
      <c r="B37" s="144"/>
      <c r="C37" s="144"/>
      <c r="D37" s="145"/>
      <c r="E37" s="173" t="s">
        <v>191</v>
      </c>
      <c r="F37" s="174"/>
      <c r="G37" s="174"/>
      <c r="H37" s="175"/>
      <c r="I37" s="170"/>
      <c r="J37" s="171"/>
      <c r="K37" s="171"/>
      <c r="L37" s="172"/>
      <c r="M37" s="173" t="s">
        <v>194</v>
      </c>
      <c r="N37" s="174"/>
      <c r="O37" s="174"/>
      <c r="P37" s="175"/>
      <c r="Q37" s="173" t="s">
        <v>196</v>
      </c>
      <c r="R37" s="175"/>
      <c r="S37" s="176" t="s">
        <v>198</v>
      </c>
      <c r="T37" s="176"/>
      <c r="U37" s="176" t="s">
        <v>91</v>
      </c>
      <c r="V37" s="176"/>
      <c r="W37" s="176" t="s">
        <v>54</v>
      </c>
      <c r="X37" s="176"/>
      <c r="Y37" s="176" t="s">
        <v>201</v>
      </c>
      <c r="Z37" s="176"/>
      <c r="AA37" s="46"/>
      <c r="AB37" s="47"/>
      <c r="AG37" s="47"/>
      <c r="AH37" s="47"/>
    </row>
    <row r="38" spans="1:34" ht="17.25" customHeight="1">
      <c r="A38" s="143" t="s">
        <v>190</v>
      </c>
      <c r="B38" s="144"/>
      <c r="C38" s="144"/>
      <c r="D38" s="145"/>
      <c r="E38" s="173" t="s">
        <v>55</v>
      </c>
      <c r="F38" s="174"/>
      <c r="G38" s="174"/>
      <c r="H38" s="175"/>
      <c r="I38" s="173" t="s">
        <v>131</v>
      </c>
      <c r="J38" s="174"/>
      <c r="K38" s="174"/>
      <c r="L38" s="175"/>
      <c r="M38" s="170"/>
      <c r="N38" s="171"/>
      <c r="O38" s="171"/>
      <c r="P38" s="172"/>
      <c r="Q38" s="173" t="s">
        <v>197</v>
      </c>
      <c r="R38" s="175"/>
      <c r="S38" s="176" t="s">
        <v>199</v>
      </c>
      <c r="T38" s="176"/>
      <c r="U38" s="176" t="s">
        <v>52</v>
      </c>
      <c r="V38" s="176"/>
      <c r="W38" s="176" t="s">
        <v>200</v>
      </c>
      <c r="X38" s="176"/>
      <c r="Y38" s="176" t="s">
        <v>48</v>
      </c>
      <c r="Z38" s="176"/>
      <c r="AA38" s="46"/>
      <c r="AB38" s="47"/>
      <c r="AG38" s="47"/>
      <c r="AH38" s="47"/>
    </row>
    <row r="39" spans="1:34" ht="17.25" customHeight="1">
      <c r="A39" s="142" t="s">
        <v>60</v>
      </c>
      <c r="B39" s="142"/>
      <c r="C39" s="142"/>
      <c r="D39" s="14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49"/>
    </row>
    <row r="40" spans="1:34" ht="17.25" customHeight="1">
      <c r="A40" s="143"/>
      <c r="B40" s="144"/>
      <c r="C40" s="144"/>
      <c r="D40" s="145"/>
      <c r="E40" s="143" t="s">
        <v>88</v>
      </c>
      <c r="F40" s="144"/>
      <c r="G40" s="144"/>
      <c r="H40" s="145"/>
      <c r="I40" s="143" t="s">
        <v>202</v>
      </c>
      <c r="J40" s="144"/>
      <c r="K40" s="144"/>
      <c r="L40" s="145"/>
      <c r="M40" s="143" t="s">
        <v>93</v>
      </c>
      <c r="N40" s="144"/>
      <c r="O40" s="144"/>
      <c r="P40" s="145"/>
      <c r="Q40" s="177" t="s">
        <v>5</v>
      </c>
      <c r="R40" s="178"/>
      <c r="S40" s="179" t="s">
        <v>6</v>
      </c>
      <c r="T40" s="179"/>
      <c r="U40" s="179" t="s">
        <v>7</v>
      </c>
      <c r="V40" s="179"/>
      <c r="W40" s="179" t="s">
        <v>41</v>
      </c>
      <c r="X40" s="179"/>
      <c r="Y40" s="179" t="s">
        <v>9</v>
      </c>
      <c r="Z40" s="179"/>
      <c r="AA40" s="46"/>
      <c r="AB40" s="47"/>
      <c r="AC40" s="47"/>
      <c r="AD40" s="47"/>
      <c r="AE40" s="47"/>
      <c r="AF40" s="47"/>
      <c r="AG40" s="47"/>
      <c r="AH40" s="47"/>
    </row>
    <row r="41" spans="1:34" ht="17.25" customHeight="1">
      <c r="A41" s="143" t="s">
        <v>88</v>
      </c>
      <c r="B41" s="144"/>
      <c r="C41" s="144"/>
      <c r="D41" s="145"/>
      <c r="E41" s="170"/>
      <c r="F41" s="171"/>
      <c r="G41" s="171"/>
      <c r="H41" s="172"/>
      <c r="I41" s="173" t="s">
        <v>133</v>
      </c>
      <c r="J41" s="174"/>
      <c r="K41" s="174"/>
      <c r="L41" s="175"/>
      <c r="M41" s="173" t="s">
        <v>203</v>
      </c>
      <c r="N41" s="174"/>
      <c r="O41" s="174"/>
      <c r="P41" s="175"/>
      <c r="Q41" s="173" t="s">
        <v>52</v>
      </c>
      <c r="R41" s="175"/>
      <c r="S41" s="176" t="s">
        <v>48</v>
      </c>
      <c r="T41" s="176"/>
      <c r="U41" s="176" t="s">
        <v>56</v>
      </c>
      <c r="V41" s="176"/>
      <c r="W41" s="176" t="s">
        <v>208</v>
      </c>
      <c r="X41" s="176"/>
      <c r="Y41" s="176" t="s">
        <v>50</v>
      </c>
      <c r="Z41" s="176"/>
      <c r="AA41" s="46"/>
      <c r="AB41" s="47"/>
      <c r="AC41" s="47"/>
      <c r="AD41" s="47"/>
      <c r="AE41" s="47"/>
      <c r="AF41" s="47"/>
      <c r="AG41" s="47"/>
      <c r="AH41" s="47"/>
    </row>
    <row r="42" spans="1:34" ht="17.25" customHeight="1">
      <c r="A42" s="143" t="s">
        <v>202</v>
      </c>
      <c r="B42" s="144"/>
      <c r="C42" s="144"/>
      <c r="D42" s="145"/>
      <c r="E42" s="173" t="s">
        <v>205</v>
      </c>
      <c r="F42" s="174"/>
      <c r="G42" s="174"/>
      <c r="H42" s="175"/>
      <c r="I42" s="170"/>
      <c r="J42" s="171"/>
      <c r="K42" s="171"/>
      <c r="L42" s="172"/>
      <c r="M42" s="173" t="s">
        <v>204</v>
      </c>
      <c r="N42" s="174"/>
      <c r="O42" s="174"/>
      <c r="P42" s="175"/>
      <c r="Q42" s="173" t="s">
        <v>91</v>
      </c>
      <c r="R42" s="175"/>
      <c r="S42" s="176" t="s">
        <v>91</v>
      </c>
      <c r="T42" s="176"/>
      <c r="U42" s="176" t="s">
        <v>206</v>
      </c>
      <c r="V42" s="176"/>
      <c r="W42" s="176" t="s">
        <v>209</v>
      </c>
      <c r="X42" s="176"/>
      <c r="Y42" s="176" t="s">
        <v>48</v>
      </c>
      <c r="Z42" s="176"/>
      <c r="AA42" s="46"/>
      <c r="AB42" s="47"/>
      <c r="AC42" s="47"/>
      <c r="AD42" s="47"/>
      <c r="AE42" s="47"/>
      <c r="AF42" s="47"/>
      <c r="AG42" s="47"/>
      <c r="AH42" s="47"/>
    </row>
    <row r="43" spans="1:34" ht="17.25" customHeight="1">
      <c r="A43" s="143" t="s">
        <v>93</v>
      </c>
      <c r="B43" s="144"/>
      <c r="C43" s="144"/>
      <c r="D43" s="145"/>
      <c r="E43" s="173" t="s">
        <v>45</v>
      </c>
      <c r="F43" s="174"/>
      <c r="G43" s="174"/>
      <c r="H43" s="175"/>
      <c r="I43" s="173" t="s">
        <v>90</v>
      </c>
      <c r="J43" s="174"/>
      <c r="K43" s="174"/>
      <c r="L43" s="175"/>
      <c r="M43" s="170"/>
      <c r="N43" s="171"/>
      <c r="O43" s="171"/>
      <c r="P43" s="172"/>
      <c r="Q43" s="173" t="s">
        <v>91</v>
      </c>
      <c r="R43" s="175"/>
      <c r="S43" s="176" t="s">
        <v>50</v>
      </c>
      <c r="T43" s="176"/>
      <c r="U43" s="176" t="s">
        <v>207</v>
      </c>
      <c r="V43" s="176"/>
      <c r="W43" s="176" t="s">
        <v>51</v>
      </c>
      <c r="X43" s="176"/>
      <c r="Y43" s="176" t="s">
        <v>51</v>
      </c>
      <c r="Z43" s="176"/>
      <c r="AA43" s="46"/>
      <c r="AB43" s="47"/>
      <c r="AC43" s="47"/>
      <c r="AD43" s="47"/>
      <c r="AE43" s="47"/>
      <c r="AF43" s="47"/>
      <c r="AG43" s="47"/>
      <c r="AH43" s="47"/>
    </row>
    <row r="44" spans="1:34" s="47" customFormat="1" ht="17.25" customHeight="1">
      <c r="A44" s="65"/>
      <c r="B44" s="65"/>
      <c r="C44" s="65"/>
      <c r="D44" s="65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46"/>
    </row>
    <row r="45" spans="1:34" s="47" customFormat="1" ht="17.25" customHeight="1">
      <c r="A45" s="65"/>
      <c r="B45" s="182" t="s">
        <v>61</v>
      </c>
      <c r="C45" s="182"/>
      <c r="D45" s="182"/>
      <c r="E45" s="183" t="s">
        <v>25</v>
      </c>
      <c r="F45" s="183"/>
      <c r="G45" s="183"/>
      <c r="H45" s="51" t="s">
        <v>210</v>
      </c>
      <c r="I45" s="51" t="s">
        <v>62</v>
      </c>
      <c r="J45" s="51" t="s">
        <v>85</v>
      </c>
      <c r="K45" s="183" t="s">
        <v>38</v>
      </c>
      <c r="L45" s="183"/>
      <c r="M45" s="183"/>
      <c r="N45" s="51"/>
      <c r="O45" s="51"/>
      <c r="P45" s="182" t="s">
        <v>65</v>
      </c>
      <c r="Q45" s="182"/>
      <c r="R45" s="182"/>
      <c r="S45" s="183" t="s">
        <v>211</v>
      </c>
      <c r="T45" s="183"/>
      <c r="U45" s="51" t="s">
        <v>212</v>
      </c>
      <c r="V45" s="51" t="s">
        <v>62</v>
      </c>
      <c r="W45" s="51" t="s">
        <v>213</v>
      </c>
      <c r="X45" s="183" t="s">
        <v>31</v>
      </c>
      <c r="Y45" s="183"/>
      <c r="Z45" s="54"/>
    </row>
    <row r="46" spans="1:34">
      <c r="U46" s="55"/>
      <c r="V46" s="63"/>
      <c r="W46" s="55"/>
    </row>
    <row r="47" spans="1:34" ht="14.25">
      <c r="B47" s="182" t="s">
        <v>68</v>
      </c>
      <c r="C47" s="182"/>
      <c r="D47" s="182"/>
      <c r="E47" s="183" t="s">
        <v>189</v>
      </c>
      <c r="F47" s="183"/>
      <c r="G47" s="183"/>
      <c r="H47" s="51" t="s">
        <v>87</v>
      </c>
      <c r="I47" s="51" t="s">
        <v>62</v>
      </c>
      <c r="J47" s="51" t="s">
        <v>69</v>
      </c>
      <c r="K47" s="183" t="s">
        <v>214</v>
      </c>
      <c r="L47" s="183"/>
      <c r="M47" s="183"/>
      <c r="V47" s="63"/>
      <c r="W47" s="55"/>
    </row>
    <row r="48" spans="1:34">
      <c r="H48" s="55"/>
      <c r="I48" s="57"/>
      <c r="J48" s="55"/>
      <c r="Q48" s="58" t="s">
        <v>70</v>
      </c>
      <c r="R48" s="180" t="s">
        <v>189</v>
      </c>
      <c r="S48" s="181"/>
      <c r="T48" s="63" t="s">
        <v>71</v>
      </c>
      <c r="U48" s="180" t="s">
        <v>214</v>
      </c>
      <c r="V48" s="180"/>
      <c r="W48" s="63" t="s">
        <v>72</v>
      </c>
      <c r="X48" s="180" t="s">
        <v>31</v>
      </c>
      <c r="Y48" s="180"/>
    </row>
    <row r="51" spans="1:24">
      <c r="A51" s="114" t="s">
        <v>215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3" spans="1:24">
      <c r="A53" s="115" t="s">
        <v>0</v>
      </c>
      <c r="B53" s="116"/>
      <c r="C53" s="116"/>
      <c r="G53" s="29"/>
      <c r="H53" s="117" t="s">
        <v>1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</row>
    <row r="54" spans="1:24">
      <c r="A54" s="116"/>
      <c r="B54" s="116"/>
      <c r="C54" s="116"/>
    </row>
    <row r="55" spans="1:24" ht="14.25" thickBot="1"/>
    <row r="56" spans="1:24">
      <c r="A56" s="72"/>
      <c r="B56" s="73"/>
      <c r="C56" s="74"/>
      <c r="D56" s="118" t="str">
        <f>A58</f>
        <v>北郷</v>
      </c>
      <c r="E56" s="119"/>
      <c r="F56" s="120"/>
      <c r="G56" s="118" t="str">
        <f>A60</f>
        <v>清田緑</v>
      </c>
      <c r="H56" s="119"/>
      <c r="I56" s="120"/>
      <c r="J56" s="146" t="str">
        <f>A62</f>
        <v>CASCAVEL</v>
      </c>
      <c r="K56" s="147"/>
      <c r="L56" s="148"/>
      <c r="M56" s="118" t="str">
        <f>A64</f>
        <v>北小樽</v>
      </c>
      <c r="N56" s="119"/>
      <c r="O56" s="119"/>
      <c r="P56" s="136" t="s">
        <v>2</v>
      </c>
      <c r="Q56" s="138" t="s">
        <v>3</v>
      </c>
      <c r="R56" s="138" t="s">
        <v>4</v>
      </c>
      <c r="S56" s="138" t="s">
        <v>5</v>
      </c>
      <c r="T56" s="138" t="s">
        <v>6</v>
      </c>
      <c r="U56" s="138" t="s">
        <v>7</v>
      </c>
      <c r="V56" s="138" t="s">
        <v>8</v>
      </c>
      <c r="W56" s="140" t="s">
        <v>9</v>
      </c>
      <c r="X56" s="1"/>
    </row>
    <row r="57" spans="1:24" ht="14.25" thickBot="1">
      <c r="A57" s="75"/>
      <c r="B57" s="76"/>
      <c r="C57" s="77"/>
      <c r="D57" s="121"/>
      <c r="E57" s="122"/>
      <c r="F57" s="123"/>
      <c r="G57" s="121"/>
      <c r="H57" s="122"/>
      <c r="I57" s="123"/>
      <c r="J57" s="149"/>
      <c r="K57" s="150"/>
      <c r="L57" s="151"/>
      <c r="M57" s="121"/>
      <c r="N57" s="122"/>
      <c r="O57" s="122"/>
      <c r="P57" s="137"/>
      <c r="Q57" s="139"/>
      <c r="R57" s="139"/>
      <c r="S57" s="139"/>
      <c r="T57" s="139"/>
      <c r="U57" s="139"/>
      <c r="V57" s="139"/>
      <c r="W57" s="141"/>
      <c r="X57" s="1"/>
    </row>
    <row r="58" spans="1:24">
      <c r="A58" s="72" t="s">
        <v>216</v>
      </c>
      <c r="B58" s="73"/>
      <c r="C58" s="74"/>
      <c r="D58" s="106"/>
      <c r="E58" s="107"/>
      <c r="F58" s="108"/>
      <c r="G58" s="2"/>
      <c r="H58" s="3" t="str">
        <f>IF(G59="","",IF(G59=I59,"△",IF(G59&gt;=I59,"○","●")))</f>
        <v>●</v>
      </c>
      <c r="I58" s="4"/>
      <c r="J58" s="2"/>
      <c r="K58" s="3" t="str">
        <f>IF(J59="","",IF(J59=L59,"△",IF(J59&gt;=L59,"○","●")))</f>
        <v>●</v>
      </c>
      <c r="L58" s="5"/>
      <c r="M58" s="6"/>
      <c r="N58" s="3" t="str">
        <f>IF(M59="","",IF(M59=O59,"△",IF(M59&gt;=O59,"○","●")))</f>
        <v>●</v>
      </c>
      <c r="O58" s="26"/>
      <c r="P58" s="112">
        <f>IF(AND($H58="",$K58="",$N58=""),"",COUNTIF($D58:$N58,"○"))</f>
        <v>0</v>
      </c>
      <c r="Q58" s="113">
        <f>IF(AND($H58="",$K58="",$N58=""),"",COUNTIF($D58:$N58,"△"))</f>
        <v>0</v>
      </c>
      <c r="R58" s="113">
        <f>IF(AND($H58="",$K58="",$N58=""),"",COUNTIF($D58:$N58,"●"))</f>
        <v>3</v>
      </c>
      <c r="S58" s="113">
        <f>IF(P58="","",(P58*3)+(Q58*1))</f>
        <v>0</v>
      </c>
      <c r="T58" s="113">
        <f>IF(P58="","",SUM(G59,J59,M59))</f>
        <v>0</v>
      </c>
      <c r="U58" s="113">
        <f>IF(P58="","",SUM(I59,L59,O59))</f>
        <v>17</v>
      </c>
      <c r="V58" s="113">
        <f>IF(P58="","",T58-U58)</f>
        <v>-17</v>
      </c>
      <c r="W58" s="102">
        <f>IF(X58="","",RANK(X58,$X58:$X65,0))</f>
        <v>4</v>
      </c>
      <c r="X58" s="71">
        <f>IF(V58="","",$S58*100+$V58*10+T58)</f>
        <v>-170</v>
      </c>
    </row>
    <row r="59" spans="1:24" ht="14.25" thickBot="1">
      <c r="A59" s="103"/>
      <c r="B59" s="104"/>
      <c r="C59" s="105"/>
      <c r="D59" s="109"/>
      <c r="E59" s="110"/>
      <c r="F59" s="111"/>
      <c r="G59" s="7">
        <f>IF(F61="","",F61)</f>
        <v>0</v>
      </c>
      <c r="H59" s="8" t="s">
        <v>10</v>
      </c>
      <c r="I59" s="9">
        <f>IF(D61="","",D61)</f>
        <v>6</v>
      </c>
      <c r="J59" s="7">
        <f>IF(F63="","",F63)</f>
        <v>0</v>
      </c>
      <c r="K59" s="8" t="s">
        <v>10</v>
      </c>
      <c r="L59" s="9">
        <f>IF(D63="","",D63)</f>
        <v>6</v>
      </c>
      <c r="M59" s="7">
        <f>IF(F65="","",F65)</f>
        <v>0</v>
      </c>
      <c r="N59" s="8" t="s">
        <v>10</v>
      </c>
      <c r="O59" s="8">
        <f>IF(D65="","",D65)</f>
        <v>5</v>
      </c>
      <c r="P59" s="99"/>
      <c r="Q59" s="100"/>
      <c r="R59" s="100"/>
      <c r="S59" s="100"/>
      <c r="T59" s="100"/>
      <c r="U59" s="100"/>
      <c r="V59" s="100"/>
      <c r="W59" s="70"/>
      <c r="X59" s="71"/>
    </row>
    <row r="60" spans="1:24">
      <c r="A60" s="72" t="s">
        <v>217</v>
      </c>
      <c r="B60" s="73"/>
      <c r="C60" s="74"/>
      <c r="D60" s="10"/>
      <c r="E60" s="11" t="str">
        <f>IF(D61="","",IF(D61=F61,"△",IF(D61&gt;=F61,"○","●")))</f>
        <v>○</v>
      </c>
      <c r="F60" s="12"/>
      <c r="G60" s="78"/>
      <c r="H60" s="79"/>
      <c r="I60" s="95"/>
      <c r="J60" s="6"/>
      <c r="K60" s="11" t="str">
        <f>IF(J61="","",IF(J61=L61,"△",IF(J61&gt;=L61,"○","●")))</f>
        <v>△</v>
      </c>
      <c r="L60" s="13"/>
      <c r="M60" s="6"/>
      <c r="N60" s="11" t="str">
        <f>IF(M61="","",IF(M61=O61,"△",IF(M61&gt;=O61,"○","●")))</f>
        <v>●</v>
      </c>
      <c r="O60" s="27"/>
      <c r="P60" s="82">
        <f>IF(AND($E60="",$K60="",$N60=""),"",COUNTIF($D60:$N60,"○"))</f>
        <v>1</v>
      </c>
      <c r="Q60" s="84">
        <f>IF(AND($E60="",$K60="",$N60=""),"",COUNTIF($D60:$N60,"△"))</f>
        <v>1</v>
      </c>
      <c r="R60" s="84">
        <f>IF(AND($E60="",$K60="",$N60=""),"",COUNTIF($D60:$N60,"●"))</f>
        <v>1</v>
      </c>
      <c r="S60" s="86">
        <f>IF(P60="","",(P60*3)+(Q60*1))</f>
        <v>4</v>
      </c>
      <c r="T60" s="86">
        <f>IF(P60="","",SUM(D61,J61,M61))</f>
        <v>7</v>
      </c>
      <c r="U60" s="86">
        <f>IF(P60="","",SUM(F61,L61,O61))</f>
        <v>4</v>
      </c>
      <c r="V60" s="86">
        <f>IF(P60="","",T60-U60)</f>
        <v>3</v>
      </c>
      <c r="W60" s="69">
        <f>IF(X60="","",RANK(X60,$X58:$X65,0))</f>
        <v>3</v>
      </c>
      <c r="X60" s="71">
        <f>IF(V60="","",$S60*100+$V60*10+T60)</f>
        <v>437</v>
      </c>
    </row>
    <row r="61" spans="1:24" ht="14.25" thickBot="1">
      <c r="A61" s="103"/>
      <c r="B61" s="104"/>
      <c r="C61" s="105"/>
      <c r="D61" s="14">
        <v>6</v>
      </c>
      <c r="E61" s="15" t="s">
        <v>10</v>
      </c>
      <c r="F61" s="16">
        <v>0</v>
      </c>
      <c r="G61" s="96"/>
      <c r="H61" s="97"/>
      <c r="I61" s="98"/>
      <c r="J61" s="17">
        <f>IF(I63="","",I63)</f>
        <v>1</v>
      </c>
      <c r="K61" s="18" t="s">
        <v>10</v>
      </c>
      <c r="L61" s="19">
        <f>IF(G63="","",G63)</f>
        <v>1</v>
      </c>
      <c r="M61" s="17">
        <f>IF(I65="","",I65)</f>
        <v>0</v>
      </c>
      <c r="N61" s="18" t="s">
        <v>10</v>
      </c>
      <c r="O61" s="18">
        <f>IF(G65="","",G65)</f>
        <v>3</v>
      </c>
      <c r="P61" s="99"/>
      <c r="Q61" s="100"/>
      <c r="R61" s="100"/>
      <c r="S61" s="101"/>
      <c r="T61" s="101"/>
      <c r="U61" s="101"/>
      <c r="V61" s="101"/>
      <c r="W61" s="70"/>
      <c r="X61" s="71"/>
    </row>
    <row r="62" spans="1:24">
      <c r="A62" s="152" t="s">
        <v>218</v>
      </c>
      <c r="B62" s="153"/>
      <c r="C62" s="154"/>
      <c r="D62" s="10"/>
      <c r="E62" s="11" t="str">
        <f>IF(D63="","",IF(D63=F63,"△",IF(D63&gt;=F63,"○","●")))</f>
        <v>○</v>
      </c>
      <c r="F62" s="12"/>
      <c r="G62" s="11"/>
      <c r="H62" s="11" t="str">
        <f>IF(G63="","",IF(G63=I63,"△",IF(G63&gt;=I63,"○","●")))</f>
        <v>△</v>
      </c>
      <c r="I62" s="12"/>
      <c r="J62" s="78"/>
      <c r="K62" s="79"/>
      <c r="L62" s="95"/>
      <c r="M62" s="6"/>
      <c r="N62" s="11" t="str">
        <f>IF(M63="","",IF(M63=O63,"△",IF(M63&gt;=O63,"○","●")))</f>
        <v>○</v>
      </c>
      <c r="O62" s="27"/>
      <c r="P62" s="82">
        <f>IF(AND($E62="",$H62="",$N62=""),"",COUNTIF($D62:$N62,"○"))</f>
        <v>2</v>
      </c>
      <c r="Q62" s="84">
        <f>IF(AND($E62="",$H62="",$N62=""),"",COUNTIF($D62:$N62,"△"))</f>
        <v>1</v>
      </c>
      <c r="R62" s="84">
        <f>IF(AND($E62="",$H62="",$N62=""),"",COUNTIF($D62:$N62,"●"))</f>
        <v>0</v>
      </c>
      <c r="S62" s="86">
        <f>IF(P62="","",(P62*3)+(Q62*1))</f>
        <v>7</v>
      </c>
      <c r="T62" s="86">
        <f>IF(P62="","",SUM(G63,D63,M63))</f>
        <v>10</v>
      </c>
      <c r="U62" s="86">
        <f>IF(P62="","",SUM(F63,I63,O63))</f>
        <v>1</v>
      </c>
      <c r="V62" s="86">
        <f>IF(P62="","",T62-U62)</f>
        <v>9</v>
      </c>
      <c r="W62" s="69">
        <f>IF(X62="","",RANK(X62,$X58:$X65,0))</f>
        <v>1</v>
      </c>
      <c r="X62" s="71">
        <f>IF(V62="","",$S62*100+$V62*10+T62)</f>
        <v>800</v>
      </c>
    </row>
    <row r="63" spans="1:24" ht="14.25" thickBot="1">
      <c r="A63" s="155"/>
      <c r="B63" s="156"/>
      <c r="C63" s="157"/>
      <c r="D63" s="14">
        <v>6</v>
      </c>
      <c r="E63" s="15" t="s">
        <v>10</v>
      </c>
      <c r="F63" s="16">
        <v>0</v>
      </c>
      <c r="G63" s="14">
        <v>1</v>
      </c>
      <c r="H63" s="15" t="s">
        <v>10</v>
      </c>
      <c r="I63" s="16">
        <v>1</v>
      </c>
      <c r="J63" s="96"/>
      <c r="K63" s="97"/>
      <c r="L63" s="98"/>
      <c r="M63" s="17">
        <f>IF(L65="","",L65)</f>
        <v>3</v>
      </c>
      <c r="N63" s="18" t="s">
        <v>10</v>
      </c>
      <c r="O63" s="18">
        <f>IF(J65="","",J65)</f>
        <v>0</v>
      </c>
      <c r="P63" s="99"/>
      <c r="Q63" s="100"/>
      <c r="R63" s="100"/>
      <c r="S63" s="101"/>
      <c r="T63" s="101"/>
      <c r="U63" s="101"/>
      <c r="V63" s="101"/>
      <c r="W63" s="70"/>
      <c r="X63" s="71"/>
    </row>
    <row r="64" spans="1:24">
      <c r="A64" s="72" t="s">
        <v>219</v>
      </c>
      <c r="B64" s="73"/>
      <c r="C64" s="74"/>
      <c r="D64" s="25"/>
      <c r="E64" s="20" t="str">
        <f>IF(D65="","",IF(D65=F65,"△",IF(D65&gt;=F65,"○","●")))</f>
        <v>○</v>
      </c>
      <c r="F64" s="21"/>
      <c r="G64" s="20"/>
      <c r="H64" s="20" t="str">
        <f>IF(G65="","",IF(G65=I65,"△",IF(G65&gt;=I65,"○","●")))</f>
        <v>○</v>
      </c>
      <c r="I64" s="21"/>
      <c r="J64" s="20"/>
      <c r="K64" s="20" t="str">
        <f>IF(J65="","",IF(J65=L65,"△",IF(J65&gt;=L65,"○","●")))</f>
        <v>●</v>
      </c>
      <c r="L64" s="21"/>
      <c r="M64" s="78"/>
      <c r="N64" s="79"/>
      <c r="O64" s="79"/>
      <c r="P64" s="82">
        <f>IF(AND($E64="",$H64="",$N64=""),"",COUNTIF($D64:$N64,"○"))</f>
        <v>2</v>
      </c>
      <c r="Q64" s="84">
        <f>IF(AND($E64="",$H64="",$N64=""),"",COUNTIF($D64:$N64,"△"))</f>
        <v>0</v>
      </c>
      <c r="R64" s="84">
        <f>IF(AND($E64="",$H64="",$N64=""),"",COUNTIF($D64:$N64,"●"))</f>
        <v>1</v>
      </c>
      <c r="S64" s="86">
        <f>IF(P64="","",(P64*3)+(Q64*1))</f>
        <v>6</v>
      </c>
      <c r="T64" s="86">
        <f>IF(P64="","",SUM(G65,D65,J65))</f>
        <v>8</v>
      </c>
      <c r="U64" s="86">
        <f>IF(P64="","",SUM(F65,I65,L65))</f>
        <v>3</v>
      </c>
      <c r="V64" s="86">
        <f>IF(P64="","",T64-U64)</f>
        <v>5</v>
      </c>
      <c r="W64" s="69">
        <v>2</v>
      </c>
      <c r="X64" s="71">
        <f>IF(V64="","",$S64*100+$V64*10+T64)</f>
        <v>658</v>
      </c>
    </row>
    <row r="65" spans="1:24" ht="14.25" thickBot="1">
      <c r="A65" s="75"/>
      <c r="B65" s="76"/>
      <c r="C65" s="77"/>
      <c r="D65" s="22">
        <v>5</v>
      </c>
      <c r="E65" s="23" t="s">
        <v>10</v>
      </c>
      <c r="F65" s="24">
        <v>0</v>
      </c>
      <c r="G65" s="22">
        <v>3</v>
      </c>
      <c r="H65" s="23" t="s">
        <v>10</v>
      </c>
      <c r="I65" s="24">
        <v>0</v>
      </c>
      <c r="J65" s="22">
        <v>0</v>
      </c>
      <c r="K65" s="23" t="s">
        <v>10</v>
      </c>
      <c r="L65" s="24">
        <v>3</v>
      </c>
      <c r="M65" s="80"/>
      <c r="N65" s="81"/>
      <c r="O65" s="81"/>
      <c r="P65" s="83"/>
      <c r="Q65" s="85"/>
      <c r="R65" s="85"/>
      <c r="S65" s="87"/>
      <c r="T65" s="87"/>
      <c r="U65" s="87"/>
      <c r="V65" s="87"/>
      <c r="W65" s="88"/>
      <c r="X65" s="71"/>
    </row>
  </sheetData>
  <mergeCells count="271">
    <mergeCell ref="R48:S48"/>
    <mergeCell ref="U48:V48"/>
    <mergeCell ref="X48:Y48"/>
    <mergeCell ref="B45:D45"/>
    <mergeCell ref="E45:G45"/>
    <mergeCell ref="K45:M45"/>
    <mergeCell ref="P45:R45"/>
    <mergeCell ref="S45:T45"/>
    <mergeCell ref="X45:Y45"/>
    <mergeCell ref="B47:D47"/>
    <mergeCell ref="E47:G47"/>
    <mergeCell ref="K47:M47"/>
    <mergeCell ref="A43:D43"/>
    <mergeCell ref="E43:H43"/>
    <mergeCell ref="I43:L43"/>
    <mergeCell ref="M43:P43"/>
    <mergeCell ref="Q43:R43"/>
    <mergeCell ref="S43:T43"/>
    <mergeCell ref="U43:V43"/>
    <mergeCell ref="W43:X43"/>
    <mergeCell ref="Y43:Z43"/>
    <mergeCell ref="A42:D42"/>
    <mergeCell ref="E42:H42"/>
    <mergeCell ref="I42:L42"/>
    <mergeCell ref="M42:P42"/>
    <mergeCell ref="Q42:R42"/>
    <mergeCell ref="S42:T42"/>
    <mergeCell ref="U42:V42"/>
    <mergeCell ref="W42:X42"/>
    <mergeCell ref="Y42:Z42"/>
    <mergeCell ref="Y40:Z40"/>
    <mergeCell ref="A41:D41"/>
    <mergeCell ref="E41:H41"/>
    <mergeCell ref="I41:L41"/>
    <mergeCell ref="M41:P41"/>
    <mergeCell ref="Q41:R41"/>
    <mergeCell ref="S41:T41"/>
    <mergeCell ref="U41:V41"/>
    <mergeCell ref="W41:X41"/>
    <mergeCell ref="Y41:Z41"/>
    <mergeCell ref="A39:D39"/>
    <mergeCell ref="A40:D40"/>
    <mergeCell ref="E40:H40"/>
    <mergeCell ref="I40:L40"/>
    <mergeCell ref="M40:P40"/>
    <mergeCell ref="Q40:R40"/>
    <mergeCell ref="S40:T40"/>
    <mergeCell ref="U40:V40"/>
    <mergeCell ref="W40:X40"/>
    <mergeCell ref="A38:D38"/>
    <mergeCell ref="E38:H38"/>
    <mergeCell ref="I38:L38"/>
    <mergeCell ref="M38:P38"/>
    <mergeCell ref="Q38:R38"/>
    <mergeCell ref="S38:T38"/>
    <mergeCell ref="U38:V38"/>
    <mergeCell ref="W38:X38"/>
    <mergeCell ref="Y38:Z38"/>
    <mergeCell ref="A37:D37"/>
    <mergeCell ref="E37:H37"/>
    <mergeCell ref="I37:L37"/>
    <mergeCell ref="M37:P37"/>
    <mergeCell ref="Q37:R37"/>
    <mergeCell ref="S37:T37"/>
    <mergeCell ref="U37:V37"/>
    <mergeCell ref="W37:X37"/>
    <mergeCell ref="Y37:Z37"/>
    <mergeCell ref="M35:P35"/>
    <mergeCell ref="Q35:R35"/>
    <mergeCell ref="S35:T35"/>
    <mergeCell ref="U35:V35"/>
    <mergeCell ref="W35:X35"/>
    <mergeCell ref="Y35:Z35"/>
    <mergeCell ref="A36:D36"/>
    <mergeCell ref="E36:H36"/>
    <mergeCell ref="I36:L36"/>
    <mergeCell ref="M36:P36"/>
    <mergeCell ref="Q36:R36"/>
    <mergeCell ref="S36:T36"/>
    <mergeCell ref="U36:V36"/>
    <mergeCell ref="W36:X36"/>
    <mergeCell ref="Y36:Z36"/>
    <mergeCell ref="W21:W22"/>
    <mergeCell ref="P23:P24"/>
    <mergeCell ref="Q23:Q24"/>
    <mergeCell ref="R23:R24"/>
    <mergeCell ref="U21:U22"/>
    <mergeCell ref="V29:V30"/>
    <mergeCell ref="W29:W30"/>
    <mergeCell ref="V25:V26"/>
    <mergeCell ref="W25:W26"/>
    <mergeCell ref="P21:P22"/>
    <mergeCell ref="Q21:Q22"/>
    <mergeCell ref="R21:R22"/>
    <mergeCell ref="S21:S22"/>
    <mergeCell ref="T21:T22"/>
    <mergeCell ref="A21:C22"/>
    <mergeCell ref="D21:F22"/>
    <mergeCell ref="G21:I22"/>
    <mergeCell ref="J21:L22"/>
    <mergeCell ref="M21:O22"/>
    <mergeCell ref="S64:S65"/>
    <mergeCell ref="T64:T65"/>
    <mergeCell ref="U64:U65"/>
    <mergeCell ref="V64:V65"/>
    <mergeCell ref="S60:S61"/>
    <mergeCell ref="T60:T61"/>
    <mergeCell ref="U60:U61"/>
    <mergeCell ref="V60:V61"/>
    <mergeCell ref="R56:R57"/>
    <mergeCell ref="S56:S57"/>
    <mergeCell ref="T56:T57"/>
    <mergeCell ref="U56:U57"/>
    <mergeCell ref="V56:V57"/>
    <mergeCell ref="V21:V22"/>
    <mergeCell ref="A33:X33"/>
    <mergeCell ref="A34:D34"/>
    <mergeCell ref="A35:D35"/>
    <mergeCell ref="E35:H35"/>
    <mergeCell ref="I35:L35"/>
    <mergeCell ref="W64:W65"/>
    <mergeCell ref="X64:X65"/>
    <mergeCell ref="T62:T63"/>
    <mergeCell ref="U62:U63"/>
    <mergeCell ref="V62:V63"/>
    <mergeCell ref="W62:W63"/>
    <mergeCell ref="X62:X63"/>
    <mergeCell ref="S62:S63"/>
    <mergeCell ref="A64:C65"/>
    <mergeCell ref="M64:O65"/>
    <mergeCell ref="P64:P65"/>
    <mergeCell ref="Q64:Q65"/>
    <mergeCell ref="R64:R65"/>
    <mergeCell ref="A62:C63"/>
    <mergeCell ref="J62:L63"/>
    <mergeCell ref="P62:P63"/>
    <mergeCell ref="Q62:Q63"/>
    <mergeCell ref="R62:R63"/>
    <mergeCell ref="W60:W61"/>
    <mergeCell ref="X60:X61"/>
    <mergeCell ref="T58:T59"/>
    <mergeCell ref="U58:U59"/>
    <mergeCell ref="V58:V59"/>
    <mergeCell ref="W58:W59"/>
    <mergeCell ref="X58:X59"/>
    <mergeCell ref="S58:S59"/>
    <mergeCell ref="A60:C61"/>
    <mergeCell ref="G60:I61"/>
    <mergeCell ref="P60:P61"/>
    <mergeCell ref="Q60:Q61"/>
    <mergeCell ref="R60:R61"/>
    <mergeCell ref="A58:C59"/>
    <mergeCell ref="D58:F59"/>
    <mergeCell ref="P58:P59"/>
    <mergeCell ref="Q58:Q59"/>
    <mergeCell ref="R58:R59"/>
    <mergeCell ref="W56:W57"/>
    <mergeCell ref="A51:X51"/>
    <mergeCell ref="A53:C54"/>
    <mergeCell ref="H53:X53"/>
    <mergeCell ref="A56:C57"/>
    <mergeCell ref="D56:F57"/>
    <mergeCell ref="G56:I57"/>
    <mergeCell ref="J56:L57"/>
    <mergeCell ref="M56:O57"/>
    <mergeCell ref="P56:P57"/>
    <mergeCell ref="Q56:Q57"/>
    <mergeCell ref="X29:X30"/>
    <mergeCell ref="W27:W28"/>
    <mergeCell ref="X27:X28"/>
    <mergeCell ref="A29:C30"/>
    <mergeCell ref="S29:S30"/>
    <mergeCell ref="T29:T30"/>
    <mergeCell ref="U29:U30"/>
    <mergeCell ref="A27:C28"/>
    <mergeCell ref="S27:S28"/>
    <mergeCell ref="T27:T28"/>
    <mergeCell ref="U27:U28"/>
    <mergeCell ref="V27:V28"/>
    <mergeCell ref="J27:L28"/>
    <mergeCell ref="P27:P28"/>
    <mergeCell ref="Q27:Q28"/>
    <mergeCell ref="R27:R28"/>
    <mergeCell ref="M29:O30"/>
    <mergeCell ref="P29:P30"/>
    <mergeCell ref="Q29:Q30"/>
    <mergeCell ref="R29:R30"/>
    <mergeCell ref="X25:X26"/>
    <mergeCell ref="V23:V24"/>
    <mergeCell ref="W23:W24"/>
    <mergeCell ref="X23:X24"/>
    <mergeCell ref="A25:C26"/>
    <mergeCell ref="S25:S26"/>
    <mergeCell ref="T25:T26"/>
    <mergeCell ref="U25:U26"/>
    <mergeCell ref="A23:C24"/>
    <mergeCell ref="D23:F24"/>
    <mergeCell ref="S23:S24"/>
    <mergeCell ref="T23:T24"/>
    <mergeCell ref="U23:U24"/>
    <mergeCell ref="G25:I26"/>
    <mergeCell ref="P25:P26"/>
    <mergeCell ref="Q25:Q26"/>
    <mergeCell ref="R25:R26"/>
    <mergeCell ref="A3:X3"/>
    <mergeCell ref="A5:C6"/>
    <mergeCell ref="H5:X5"/>
    <mergeCell ref="A7:C8"/>
    <mergeCell ref="D7:F8"/>
    <mergeCell ref="G7:I8"/>
    <mergeCell ref="J7:L8"/>
    <mergeCell ref="M7:O8"/>
    <mergeCell ref="P7:R8"/>
    <mergeCell ref="S7:S8"/>
    <mergeCell ref="T7:T8"/>
    <mergeCell ref="U7:U8"/>
    <mergeCell ref="V7:V8"/>
    <mergeCell ref="W7:W8"/>
    <mergeCell ref="X7:X8"/>
    <mergeCell ref="Y7:Y8"/>
    <mergeCell ref="Z7:Z8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Z9:Z10"/>
    <mergeCell ref="Z11:Z12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13:Z14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7:Z18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</mergeCells>
  <phoneticPr fontId="10"/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96"/>
  <sheetViews>
    <sheetView workbookViewId="0">
      <selection activeCell="L79" sqref="L79"/>
    </sheetView>
  </sheetViews>
  <sheetFormatPr defaultRowHeight="13.5"/>
  <cols>
    <col min="1" max="15" width="3.125" style="28" customWidth="1"/>
    <col min="16" max="16" width="3.375" style="28" customWidth="1"/>
    <col min="17" max="18" width="3.75" style="28" bestFit="1" customWidth="1"/>
    <col min="19" max="25" width="5.75" style="28" bestFit="1" customWidth="1"/>
    <col min="26" max="26" width="5.75" bestFit="1" customWidth="1"/>
    <col min="27" max="27" width="3.125" customWidth="1"/>
  </cols>
  <sheetData>
    <row r="3" spans="1:27">
      <c r="A3" s="114" t="s">
        <v>32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27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7">
      <c r="A6" s="116"/>
      <c r="B6" s="116"/>
      <c r="C6" s="116"/>
    </row>
    <row r="7" spans="1:27" ht="14.25" thickBot="1">
      <c r="Y7" s="56"/>
      <c r="Z7" s="180"/>
      <c r="AA7" s="180"/>
    </row>
    <row r="8" spans="1:27" s="28" customFormat="1">
      <c r="A8" s="72"/>
      <c r="B8" s="73"/>
      <c r="C8" s="74"/>
      <c r="D8" s="118" t="str">
        <f>A10</f>
        <v>元町</v>
      </c>
      <c r="E8" s="119"/>
      <c r="F8" s="120"/>
      <c r="G8" s="118" t="str">
        <f>A12</f>
        <v>北郷</v>
      </c>
      <c r="H8" s="119"/>
      <c r="I8" s="120"/>
      <c r="J8" s="211" t="str">
        <f>A14</f>
        <v>FC ステラポラーレ</v>
      </c>
      <c r="K8" s="212"/>
      <c r="L8" s="213"/>
      <c r="M8" s="146" t="str">
        <f>A16</f>
        <v>北広島</v>
      </c>
      <c r="N8" s="147"/>
      <c r="O8" s="217"/>
      <c r="P8" s="136" t="s">
        <v>2</v>
      </c>
      <c r="Q8" s="138" t="s">
        <v>3</v>
      </c>
      <c r="R8" s="138" t="s">
        <v>4</v>
      </c>
      <c r="S8" s="138" t="s">
        <v>5</v>
      </c>
      <c r="T8" s="138" t="s">
        <v>6</v>
      </c>
      <c r="U8" s="138" t="s">
        <v>7</v>
      </c>
      <c r="V8" s="138" t="s">
        <v>8</v>
      </c>
      <c r="W8" s="140" t="s">
        <v>9</v>
      </c>
      <c r="X8" s="1"/>
    </row>
    <row r="9" spans="1:27" s="28" customFormat="1" ht="14.25" thickBot="1">
      <c r="A9" s="75"/>
      <c r="B9" s="76"/>
      <c r="C9" s="77"/>
      <c r="D9" s="121"/>
      <c r="E9" s="122"/>
      <c r="F9" s="123"/>
      <c r="G9" s="121"/>
      <c r="H9" s="122"/>
      <c r="I9" s="123"/>
      <c r="J9" s="214"/>
      <c r="K9" s="215"/>
      <c r="L9" s="216"/>
      <c r="M9" s="149"/>
      <c r="N9" s="150"/>
      <c r="O9" s="218"/>
      <c r="P9" s="137"/>
      <c r="Q9" s="139"/>
      <c r="R9" s="139"/>
      <c r="S9" s="139"/>
      <c r="T9" s="139"/>
      <c r="U9" s="139"/>
      <c r="V9" s="139"/>
      <c r="W9" s="141"/>
      <c r="X9" s="1"/>
    </row>
    <row r="10" spans="1:27" s="28" customFormat="1" ht="13.5" customHeight="1">
      <c r="A10" s="72" t="s">
        <v>17</v>
      </c>
      <c r="B10" s="73"/>
      <c r="C10" s="74"/>
      <c r="D10" s="106"/>
      <c r="E10" s="107"/>
      <c r="F10" s="108"/>
      <c r="G10" s="2"/>
      <c r="H10" s="3" t="str">
        <f>IF(G11="","",IF(G11=I11,"△",IF(G11&gt;=I11,"○","●")))</f>
        <v>○</v>
      </c>
      <c r="I10" s="4"/>
      <c r="J10" s="2"/>
      <c r="K10" s="3" t="str">
        <f>IF(J11="","",IF(J11=L11,"△",IF(J11&gt;=L11,"○","●")))</f>
        <v>○</v>
      </c>
      <c r="L10" s="5"/>
      <c r="M10" s="6"/>
      <c r="N10" s="3" t="str">
        <f>IF(M11="","",IF(M11=O11,"△",IF(M11&gt;=O11,"○","●")))</f>
        <v>○</v>
      </c>
      <c r="O10" s="26"/>
      <c r="P10" s="112">
        <f>IF(AND($H10="",$K10="",$N10=""),"",COUNTIF($D10:$N10,"○"))</f>
        <v>3</v>
      </c>
      <c r="Q10" s="113">
        <f>IF(AND($H10="",$K10="",$N10=""),"",COUNTIF($D10:$N10,"△"))</f>
        <v>0</v>
      </c>
      <c r="R10" s="113">
        <f>IF(AND($H10="",$K10="",$N10=""),"",COUNTIF($D10:$N10,"●"))</f>
        <v>0</v>
      </c>
      <c r="S10" s="113">
        <f>IF(P10="","",(P10*3)+(Q10*1))</f>
        <v>9</v>
      </c>
      <c r="T10" s="113">
        <f>IF(P10="","",SUM(G11,J11,M11))</f>
        <v>14</v>
      </c>
      <c r="U10" s="113">
        <f>IF(P10="","",SUM(I11,L11,O11))</f>
        <v>0</v>
      </c>
      <c r="V10" s="113">
        <f>IF(P10="","",T10-U10)</f>
        <v>14</v>
      </c>
      <c r="W10" s="102">
        <f>IF(X10="","",RANK(X10,$X10:$X17,0))</f>
        <v>1</v>
      </c>
      <c r="X10" s="71">
        <f>IF(V10="","",$S10*100+$V10*10+T10)</f>
        <v>1054</v>
      </c>
    </row>
    <row r="11" spans="1:27" s="28" customFormat="1" ht="14.25" customHeight="1" thickBot="1">
      <c r="A11" s="103"/>
      <c r="B11" s="104"/>
      <c r="C11" s="105"/>
      <c r="D11" s="109"/>
      <c r="E11" s="110"/>
      <c r="F11" s="111"/>
      <c r="G11" s="7">
        <f>IF(F13="","",F13)</f>
        <v>2</v>
      </c>
      <c r="H11" s="8" t="s">
        <v>10</v>
      </c>
      <c r="I11" s="9">
        <f>IF(D13="","",D13)</f>
        <v>0</v>
      </c>
      <c r="J11" s="7">
        <f>IF(F15="","",F15)</f>
        <v>5</v>
      </c>
      <c r="K11" s="8" t="s">
        <v>10</v>
      </c>
      <c r="L11" s="9">
        <f>IF(D15="","",D15)</f>
        <v>0</v>
      </c>
      <c r="M11" s="7">
        <f>IF(F17="","",F17)</f>
        <v>7</v>
      </c>
      <c r="N11" s="8" t="s">
        <v>10</v>
      </c>
      <c r="O11" s="8">
        <f>IF(D17="","",D17)</f>
        <v>0</v>
      </c>
      <c r="P11" s="99"/>
      <c r="Q11" s="100"/>
      <c r="R11" s="100"/>
      <c r="S11" s="100"/>
      <c r="T11" s="100"/>
      <c r="U11" s="100"/>
      <c r="V11" s="100"/>
      <c r="W11" s="70"/>
      <c r="X11" s="71"/>
    </row>
    <row r="12" spans="1:27" s="28" customFormat="1" ht="13.5" customHeight="1">
      <c r="A12" s="72" t="s">
        <v>25</v>
      </c>
      <c r="B12" s="73"/>
      <c r="C12" s="74"/>
      <c r="D12" s="10"/>
      <c r="E12" s="11" t="str">
        <f>IF(D13="","",IF(D13=F13,"△",IF(D13&gt;=F13,"○","●")))</f>
        <v>●</v>
      </c>
      <c r="F12" s="12"/>
      <c r="G12" s="78"/>
      <c r="H12" s="79"/>
      <c r="I12" s="95"/>
      <c r="J12" s="6"/>
      <c r="K12" s="11" t="str">
        <f>IF(J13="","",IF(J13=L13,"△",IF(J13&gt;=L13,"○","●")))</f>
        <v>●</v>
      </c>
      <c r="L12" s="13"/>
      <c r="M12" s="6"/>
      <c r="N12" s="11" t="str">
        <f>IF(M13="","",IF(M13=O13,"△",IF(M13&gt;=O13,"○","●")))</f>
        <v>○</v>
      </c>
      <c r="O12" s="27"/>
      <c r="P12" s="82">
        <f>IF(AND($E12="",$K12="",$N12=""),"",COUNTIF($D12:$N12,"○"))</f>
        <v>1</v>
      </c>
      <c r="Q12" s="84">
        <f>IF(AND($E12="",$K12="",$N12=""),"",COUNTIF($D12:$N12,"△"))</f>
        <v>0</v>
      </c>
      <c r="R12" s="84">
        <f>IF(AND($E12="",$K12="",$N12=""),"",COUNTIF($D12:$N12,"●"))</f>
        <v>2</v>
      </c>
      <c r="S12" s="86">
        <f>IF(P12="","",(P12*3)+(Q12*1))</f>
        <v>3</v>
      </c>
      <c r="T12" s="86">
        <f>IF(P12="","",SUM(D13,J13,M13))</f>
        <v>4</v>
      </c>
      <c r="U12" s="86">
        <f>IF(P12="","",SUM(F13,L13,O13))</f>
        <v>3</v>
      </c>
      <c r="V12" s="86">
        <f>IF(P12="","",T12-U12)</f>
        <v>1</v>
      </c>
      <c r="W12" s="69">
        <f>IF(X12="","",RANK(X12,$X10:$X17,0))</f>
        <v>3</v>
      </c>
      <c r="X12" s="71">
        <f>IF(V12="","",$S12*100+$V12*10+T12)</f>
        <v>314</v>
      </c>
    </row>
    <row r="13" spans="1:27" s="28" customFormat="1" ht="14.25" customHeight="1" thickBot="1">
      <c r="A13" s="103"/>
      <c r="B13" s="104"/>
      <c r="C13" s="105"/>
      <c r="D13" s="14">
        <v>0</v>
      </c>
      <c r="E13" s="15" t="s">
        <v>10</v>
      </c>
      <c r="F13" s="16">
        <v>2</v>
      </c>
      <c r="G13" s="96"/>
      <c r="H13" s="97"/>
      <c r="I13" s="98"/>
      <c r="J13" s="17">
        <f>IF(I15="","",I15)</f>
        <v>0</v>
      </c>
      <c r="K13" s="18" t="s">
        <v>10</v>
      </c>
      <c r="L13" s="19">
        <f>IF(G15="","",G15)</f>
        <v>1</v>
      </c>
      <c r="M13" s="17">
        <f>IF(I17="","",I17)</f>
        <v>4</v>
      </c>
      <c r="N13" s="18" t="s">
        <v>10</v>
      </c>
      <c r="O13" s="18">
        <f>IF(G17="","",G17)</f>
        <v>0</v>
      </c>
      <c r="P13" s="99"/>
      <c r="Q13" s="100"/>
      <c r="R13" s="100"/>
      <c r="S13" s="101"/>
      <c r="T13" s="101"/>
      <c r="U13" s="101"/>
      <c r="V13" s="101"/>
      <c r="W13" s="70"/>
      <c r="X13" s="71"/>
    </row>
    <row r="14" spans="1:27" s="28" customFormat="1" ht="13.5" customHeight="1">
      <c r="A14" s="221" t="s">
        <v>220</v>
      </c>
      <c r="B14" s="222"/>
      <c r="C14" s="223"/>
      <c r="D14" s="10"/>
      <c r="E14" s="11" t="str">
        <f>IF(D15="","",IF(D15=F15,"△",IF(D15&gt;=F15,"○","●")))</f>
        <v>●</v>
      </c>
      <c r="F14" s="12"/>
      <c r="G14" s="11"/>
      <c r="H14" s="11" t="str">
        <f>IF(G15="","",IF(G15=I15,"△",IF(G15&gt;=I15,"○","●")))</f>
        <v>○</v>
      </c>
      <c r="I14" s="12"/>
      <c r="J14" s="78"/>
      <c r="K14" s="79"/>
      <c r="L14" s="95"/>
      <c r="M14" s="6"/>
      <c r="N14" s="11" t="str">
        <f>IF(M15="","",IF(M15=O15,"△",IF(M15&gt;=O15,"○","●")))</f>
        <v>○</v>
      </c>
      <c r="O14" s="27"/>
      <c r="P14" s="82">
        <f>IF(AND($E14="",$H14="",$N14=""),"",COUNTIF($D14:$N14,"○"))</f>
        <v>2</v>
      </c>
      <c r="Q14" s="84">
        <f>IF(AND($E14="",$H14="",$N14=""),"",COUNTIF($D14:$N14,"△"))</f>
        <v>0</v>
      </c>
      <c r="R14" s="84">
        <f>IF(AND($E14="",$H14="",$N14=""),"",COUNTIF($D14:$N14,"●"))</f>
        <v>1</v>
      </c>
      <c r="S14" s="86">
        <f>IF(P14="","",(P14*3)+(Q14*1))</f>
        <v>6</v>
      </c>
      <c r="T14" s="86">
        <f>IF(P14="","",SUM(G15,D15,M15))</f>
        <v>3</v>
      </c>
      <c r="U14" s="86">
        <f>IF(P14="","",SUM(F15,I15,O15))</f>
        <v>6</v>
      </c>
      <c r="V14" s="86">
        <f>IF(P14="","",T14-U14)</f>
        <v>-3</v>
      </c>
      <c r="W14" s="69">
        <f>IF(X14="","",RANK(X14,$X10:$X17,0))</f>
        <v>2</v>
      </c>
      <c r="X14" s="71">
        <f>IF(V14="","",$S14*100+$V14*10+T14)</f>
        <v>573</v>
      </c>
    </row>
    <row r="15" spans="1:27" s="28" customFormat="1" ht="14.25" customHeight="1" thickBot="1">
      <c r="A15" s="224"/>
      <c r="B15" s="225"/>
      <c r="C15" s="226"/>
      <c r="D15" s="14">
        <v>0</v>
      </c>
      <c r="E15" s="15" t="s">
        <v>10</v>
      </c>
      <c r="F15" s="16">
        <v>5</v>
      </c>
      <c r="G15" s="14">
        <v>1</v>
      </c>
      <c r="H15" s="15" t="s">
        <v>10</v>
      </c>
      <c r="I15" s="16">
        <v>0</v>
      </c>
      <c r="J15" s="96"/>
      <c r="K15" s="97"/>
      <c r="L15" s="98"/>
      <c r="M15" s="17">
        <f>IF(L17="","",L17)</f>
        <v>2</v>
      </c>
      <c r="N15" s="18" t="s">
        <v>10</v>
      </c>
      <c r="O15" s="18">
        <f>IF(J17="","",J17)</f>
        <v>1</v>
      </c>
      <c r="P15" s="99"/>
      <c r="Q15" s="100"/>
      <c r="R15" s="100"/>
      <c r="S15" s="101"/>
      <c r="T15" s="101"/>
      <c r="U15" s="101"/>
      <c r="V15" s="101"/>
      <c r="W15" s="70"/>
      <c r="X15" s="71"/>
    </row>
    <row r="16" spans="1:27" s="28" customFormat="1" ht="13.5" customHeight="1">
      <c r="A16" s="152" t="s">
        <v>221</v>
      </c>
      <c r="B16" s="153"/>
      <c r="C16" s="154"/>
      <c r="D16" s="25"/>
      <c r="E16" s="20" t="str">
        <f>IF(D17="","",IF(D17=F17,"△",IF(D17&gt;=F17,"○","●")))</f>
        <v>●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●</v>
      </c>
      <c r="L16" s="21"/>
      <c r="M16" s="78"/>
      <c r="N16" s="79"/>
      <c r="O16" s="219"/>
      <c r="P16" s="82">
        <f>IF(AND($E16="",$H16="",$N16=""),"",COUNTIF($D16:$N16,"○"))</f>
        <v>0</v>
      </c>
      <c r="Q16" s="84">
        <f>IF(AND($E16="",$H16="",$N16=""),"",COUNTIF($D16:$N16,"△"))</f>
        <v>0</v>
      </c>
      <c r="R16" s="84">
        <f>IF(AND($E16="",$H16="",$N16=""),"",COUNTIF($D16:$N16,"●"))</f>
        <v>3</v>
      </c>
      <c r="S16" s="86">
        <f>IF(P16="","",(P16*3)+(Q16*1))</f>
        <v>0</v>
      </c>
      <c r="T16" s="86">
        <f>IF(P16="","",SUM(G17,D17,J17))</f>
        <v>1</v>
      </c>
      <c r="U16" s="86">
        <f>IF(P16="","",SUM(F17,I17,L17))</f>
        <v>13</v>
      </c>
      <c r="V16" s="86">
        <f>IF(P16="","",T16-U16)</f>
        <v>-12</v>
      </c>
      <c r="W16" s="69">
        <v>4</v>
      </c>
      <c r="X16" s="71">
        <f>IF(V16="","",$S16*100+$V16*10+T16)</f>
        <v>-119</v>
      </c>
    </row>
    <row r="17" spans="1:24" ht="14.25" customHeight="1" thickBot="1">
      <c r="A17" s="206"/>
      <c r="B17" s="207"/>
      <c r="C17" s="208"/>
      <c r="D17" s="22">
        <v>0</v>
      </c>
      <c r="E17" s="23" t="s">
        <v>10</v>
      </c>
      <c r="F17" s="24">
        <v>7</v>
      </c>
      <c r="G17" s="22">
        <v>0</v>
      </c>
      <c r="H17" s="23" t="s">
        <v>10</v>
      </c>
      <c r="I17" s="24">
        <v>4</v>
      </c>
      <c r="J17" s="22">
        <v>1</v>
      </c>
      <c r="K17" s="23" t="s">
        <v>10</v>
      </c>
      <c r="L17" s="24">
        <v>2</v>
      </c>
      <c r="M17" s="80"/>
      <c r="N17" s="81"/>
      <c r="O17" s="220"/>
      <c r="P17" s="83"/>
      <c r="Q17" s="85"/>
      <c r="R17" s="85"/>
      <c r="S17" s="87"/>
      <c r="T17" s="87"/>
      <c r="U17" s="87"/>
      <c r="V17" s="87"/>
      <c r="W17" s="88"/>
      <c r="X17" s="71"/>
    </row>
    <row r="18" spans="1:24" ht="14.25" thickBot="1"/>
    <row r="19" spans="1:24" s="28" customFormat="1">
      <c r="A19" s="72"/>
      <c r="B19" s="73"/>
      <c r="C19" s="74"/>
      <c r="D19" s="118" t="str">
        <f>A21</f>
        <v>清田緑</v>
      </c>
      <c r="E19" s="119"/>
      <c r="F19" s="120"/>
      <c r="G19" s="118" t="str">
        <f>A23</f>
        <v>LAVORO</v>
      </c>
      <c r="H19" s="119"/>
      <c r="I19" s="120"/>
      <c r="J19" s="118" t="str">
        <f>A25</f>
        <v>NEATH</v>
      </c>
      <c r="K19" s="119"/>
      <c r="L19" s="120"/>
      <c r="M19" s="199" t="str">
        <f>A27</f>
        <v>羊丘</v>
      </c>
      <c r="N19" s="200"/>
      <c r="O19" s="200"/>
      <c r="P19" s="136" t="s">
        <v>2</v>
      </c>
      <c r="Q19" s="138" t="s">
        <v>3</v>
      </c>
      <c r="R19" s="138" t="s">
        <v>4</v>
      </c>
      <c r="S19" s="138" t="s">
        <v>5</v>
      </c>
      <c r="T19" s="138" t="s">
        <v>6</v>
      </c>
      <c r="U19" s="138" t="s">
        <v>7</v>
      </c>
      <c r="V19" s="138" t="s">
        <v>8</v>
      </c>
      <c r="W19" s="140" t="s">
        <v>9</v>
      </c>
      <c r="X19" s="1"/>
    </row>
    <row r="20" spans="1:24" s="28" customFormat="1" ht="14.25" thickBot="1">
      <c r="A20" s="75"/>
      <c r="B20" s="76"/>
      <c r="C20" s="77"/>
      <c r="D20" s="121"/>
      <c r="E20" s="122"/>
      <c r="F20" s="123"/>
      <c r="G20" s="121"/>
      <c r="H20" s="122"/>
      <c r="I20" s="123"/>
      <c r="J20" s="121"/>
      <c r="K20" s="122"/>
      <c r="L20" s="123"/>
      <c r="M20" s="201"/>
      <c r="N20" s="202"/>
      <c r="O20" s="202"/>
      <c r="P20" s="137"/>
      <c r="Q20" s="139"/>
      <c r="R20" s="139"/>
      <c r="S20" s="139"/>
      <c r="T20" s="139"/>
      <c r="U20" s="139"/>
      <c r="V20" s="139"/>
      <c r="W20" s="141"/>
      <c r="X20" s="1"/>
    </row>
    <row r="21" spans="1:24" s="28" customFormat="1" ht="13.5" customHeight="1">
      <c r="A21" s="72" t="s">
        <v>222</v>
      </c>
      <c r="B21" s="73"/>
      <c r="C21" s="74"/>
      <c r="D21" s="106"/>
      <c r="E21" s="107"/>
      <c r="F21" s="108"/>
      <c r="G21" s="2"/>
      <c r="H21" s="3" t="str">
        <f>IF(G22="","",IF(G22=I22,"△",IF(G22&gt;=I22,"○","●")))</f>
        <v>●</v>
      </c>
      <c r="I21" s="4"/>
      <c r="J21" s="2"/>
      <c r="K21" s="3" t="str">
        <f>IF(J22="","",IF(J22=L22,"△",IF(J22&gt;=L22,"○","●")))</f>
        <v>●</v>
      </c>
      <c r="L21" s="5"/>
      <c r="M21" s="6"/>
      <c r="N21" s="3" t="str">
        <f>IF(M22="","",IF(M22=O22,"△",IF(M22&gt;=O22,"○","●")))</f>
        <v>○</v>
      </c>
      <c r="O21" s="26"/>
      <c r="P21" s="112">
        <f>IF(AND($H21="",$K21="",$N21=""),"",COUNTIF($D21:$N21,"○"))</f>
        <v>1</v>
      </c>
      <c r="Q21" s="113">
        <f>IF(AND($H21="",$K21="",$N21=""),"",COUNTIF($D21:$N21,"△"))</f>
        <v>0</v>
      </c>
      <c r="R21" s="113">
        <f>IF(AND($H21="",$K21="",$N21=""),"",COUNTIF($D21:$N21,"●"))</f>
        <v>2</v>
      </c>
      <c r="S21" s="113">
        <f>IF(P21="","",(P21*3)+(Q21*1))</f>
        <v>3</v>
      </c>
      <c r="T21" s="113">
        <f>IF(P21="","",SUM(G22,J22,M22))</f>
        <v>5</v>
      </c>
      <c r="U21" s="113">
        <f>IF(P21="","",SUM(I22,L22,O22))</f>
        <v>5</v>
      </c>
      <c r="V21" s="113">
        <f>IF(P21="","",T21-U21)</f>
        <v>0</v>
      </c>
      <c r="W21" s="102">
        <f>IF(X21="","",RANK(X21,$X21:$X28,0))</f>
        <v>3</v>
      </c>
      <c r="X21" s="71">
        <f>IF(V21="","",$S21*100+$V21*10+T21)</f>
        <v>305</v>
      </c>
    </row>
    <row r="22" spans="1:24" s="28" customFormat="1" ht="14.25" customHeight="1" thickBot="1">
      <c r="A22" s="103"/>
      <c r="B22" s="104"/>
      <c r="C22" s="105"/>
      <c r="D22" s="109"/>
      <c r="E22" s="110"/>
      <c r="F22" s="111"/>
      <c r="G22" s="7">
        <f>IF(F24="","",F24)</f>
        <v>0</v>
      </c>
      <c r="H22" s="8" t="s">
        <v>10</v>
      </c>
      <c r="I22" s="9">
        <f>IF(D24="","",D24)</f>
        <v>2</v>
      </c>
      <c r="J22" s="7">
        <f>IF(F26="","",F26)</f>
        <v>2</v>
      </c>
      <c r="K22" s="8" t="s">
        <v>10</v>
      </c>
      <c r="L22" s="9">
        <f>IF(D26="","",D26)</f>
        <v>3</v>
      </c>
      <c r="M22" s="7">
        <f>IF(F28="","",F28)</f>
        <v>3</v>
      </c>
      <c r="N22" s="8" t="s">
        <v>10</v>
      </c>
      <c r="O22" s="8">
        <f>IF(D28="","",D28)</f>
        <v>0</v>
      </c>
      <c r="P22" s="99"/>
      <c r="Q22" s="100"/>
      <c r="R22" s="100"/>
      <c r="S22" s="100"/>
      <c r="T22" s="100"/>
      <c r="U22" s="100"/>
      <c r="V22" s="100"/>
      <c r="W22" s="70"/>
      <c r="X22" s="71"/>
    </row>
    <row r="23" spans="1:24" s="28" customFormat="1" ht="13.5" customHeight="1">
      <c r="A23" s="190" t="s">
        <v>223</v>
      </c>
      <c r="B23" s="191"/>
      <c r="C23" s="192"/>
      <c r="D23" s="10"/>
      <c r="E23" s="11" t="str">
        <f>IF(D24="","",IF(D24=F24,"△",IF(D24&gt;=F24,"○","●")))</f>
        <v>○</v>
      </c>
      <c r="F23" s="12"/>
      <c r="G23" s="78"/>
      <c r="H23" s="79"/>
      <c r="I23" s="95"/>
      <c r="J23" s="6"/>
      <c r="K23" s="11" t="str">
        <f>IF(J24="","",IF(J24=L24,"△",IF(J24&gt;=L24,"○","●")))</f>
        <v>●</v>
      </c>
      <c r="L23" s="13"/>
      <c r="M23" s="6"/>
      <c r="N23" s="11" t="str">
        <f>IF(M24="","",IF(M24=O24,"△",IF(M24&gt;=O24,"○","●")))</f>
        <v>○</v>
      </c>
      <c r="O23" s="27"/>
      <c r="P23" s="82">
        <f>IF(AND($E23="",$K23="",$N23=""),"",COUNTIF($D23:$N23,"○"))</f>
        <v>2</v>
      </c>
      <c r="Q23" s="84">
        <f>IF(AND($E23="",$K23="",$N23=""),"",COUNTIF($D23:$N23,"△"))</f>
        <v>0</v>
      </c>
      <c r="R23" s="84">
        <f>IF(AND($E23="",$K23="",$N23=""),"",COUNTIF($D23:$N23,"●"))</f>
        <v>1</v>
      </c>
      <c r="S23" s="86">
        <f>IF(P23="","",(P23*3)+(Q23*1))</f>
        <v>6</v>
      </c>
      <c r="T23" s="86">
        <f>IF(P23="","",SUM(D24,J24,M24))</f>
        <v>10</v>
      </c>
      <c r="U23" s="86">
        <f>IF(P23="","",SUM(F24,L24,O24))</f>
        <v>5</v>
      </c>
      <c r="V23" s="86">
        <f>IF(P23="","",T23-U23)</f>
        <v>5</v>
      </c>
      <c r="W23" s="69">
        <f>IF(X23="","",RANK(X23,$X21:$X28,0))</f>
        <v>2</v>
      </c>
      <c r="X23" s="71">
        <f>IF(V23="","",$S23*100+$V23*10+T23)</f>
        <v>660</v>
      </c>
    </row>
    <row r="24" spans="1:24" s="28" customFormat="1" ht="14.25" customHeight="1" thickBot="1">
      <c r="A24" s="196"/>
      <c r="B24" s="197"/>
      <c r="C24" s="198"/>
      <c r="D24" s="14">
        <v>2</v>
      </c>
      <c r="E24" s="15" t="s">
        <v>10</v>
      </c>
      <c r="F24" s="16">
        <v>0</v>
      </c>
      <c r="G24" s="96"/>
      <c r="H24" s="97"/>
      <c r="I24" s="98"/>
      <c r="J24" s="17">
        <f>IF(I26="","",I26)</f>
        <v>0</v>
      </c>
      <c r="K24" s="18" t="s">
        <v>10</v>
      </c>
      <c r="L24" s="19">
        <f>IF(G26="","",G26)</f>
        <v>5</v>
      </c>
      <c r="M24" s="17">
        <f>IF(I28="","",I28)</f>
        <v>8</v>
      </c>
      <c r="N24" s="18" t="s">
        <v>10</v>
      </c>
      <c r="O24" s="18">
        <f>IF(G28="","",G28)</f>
        <v>0</v>
      </c>
      <c r="P24" s="99"/>
      <c r="Q24" s="100"/>
      <c r="R24" s="100"/>
      <c r="S24" s="101"/>
      <c r="T24" s="101"/>
      <c r="U24" s="101"/>
      <c r="V24" s="101"/>
      <c r="W24" s="70"/>
      <c r="X24" s="71"/>
    </row>
    <row r="25" spans="1:24" s="28" customFormat="1" ht="13.5" customHeight="1">
      <c r="A25" s="72" t="s">
        <v>224</v>
      </c>
      <c r="B25" s="73"/>
      <c r="C25" s="74"/>
      <c r="D25" s="10"/>
      <c r="E25" s="11" t="str">
        <f>IF(D26="","",IF(D26=F26,"△",IF(D26&gt;=F26,"○","●")))</f>
        <v>○</v>
      </c>
      <c r="F25" s="12"/>
      <c r="G25" s="11"/>
      <c r="H25" s="11" t="str">
        <f>IF(G26="","",IF(G26=I26,"△",IF(G26&gt;=I26,"○","●")))</f>
        <v>○</v>
      </c>
      <c r="I25" s="12"/>
      <c r="J25" s="78"/>
      <c r="K25" s="79"/>
      <c r="L25" s="95"/>
      <c r="M25" s="6"/>
      <c r="N25" s="11" t="str">
        <f>IF(M26="","",IF(M26=O26,"△",IF(M26&gt;=O26,"○","●")))</f>
        <v>○</v>
      </c>
      <c r="O25" s="27"/>
      <c r="P25" s="82">
        <f>IF(AND($E25="",$H25="",$N25=""),"",COUNTIF($D25:$N25,"○"))</f>
        <v>3</v>
      </c>
      <c r="Q25" s="84">
        <f>IF(AND($E25="",$H25="",$N25=""),"",COUNTIF($D25:$N25,"△"))</f>
        <v>0</v>
      </c>
      <c r="R25" s="84">
        <f>IF(AND($E25="",$H25="",$N25=""),"",COUNTIF($D25:$N25,"●"))</f>
        <v>0</v>
      </c>
      <c r="S25" s="86">
        <f>IF(P25="","",(P25*3)+(Q25*1))</f>
        <v>9</v>
      </c>
      <c r="T25" s="86">
        <f>IF(P25="","",SUM(G26,D26,M26))</f>
        <v>20</v>
      </c>
      <c r="U25" s="86">
        <f>IF(P25="","",SUM(F26,I26,O26))</f>
        <v>2</v>
      </c>
      <c r="V25" s="86">
        <f>IF(P25="","",T25-U25)</f>
        <v>18</v>
      </c>
      <c r="W25" s="69">
        <f>IF(X25="","",RANK(X25,$X21:$X28,0))</f>
        <v>1</v>
      </c>
      <c r="X25" s="71">
        <f>IF(V25="","",$S25*100+$V25*10+T25)</f>
        <v>1100</v>
      </c>
    </row>
    <row r="26" spans="1:24" s="28" customFormat="1" ht="14.25" customHeight="1" thickBot="1">
      <c r="A26" s="103"/>
      <c r="B26" s="104"/>
      <c r="C26" s="105"/>
      <c r="D26" s="14">
        <v>3</v>
      </c>
      <c r="E26" s="15" t="s">
        <v>10</v>
      </c>
      <c r="F26" s="16">
        <v>2</v>
      </c>
      <c r="G26" s="14">
        <v>5</v>
      </c>
      <c r="H26" s="15" t="s">
        <v>10</v>
      </c>
      <c r="I26" s="16">
        <v>0</v>
      </c>
      <c r="J26" s="96"/>
      <c r="K26" s="97"/>
      <c r="L26" s="98"/>
      <c r="M26" s="17">
        <f>IF(L28="","",L28)</f>
        <v>12</v>
      </c>
      <c r="N26" s="18" t="s">
        <v>10</v>
      </c>
      <c r="O26" s="18">
        <f>IF(J28="","",J28)</f>
        <v>0</v>
      </c>
      <c r="P26" s="99"/>
      <c r="Q26" s="100"/>
      <c r="R26" s="100"/>
      <c r="S26" s="101"/>
      <c r="T26" s="101"/>
      <c r="U26" s="101"/>
      <c r="V26" s="101"/>
      <c r="W26" s="70"/>
      <c r="X26" s="71"/>
    </row>
    <row r="27" spans="1:24" s="28" customFormat="1" ht="13.5" customHeight="1">
      <c r="A27" s="190" t="s">
        <v>214</v>
      </c>
      <c r="B27" s="191"/>
      <c r="C27" s="192"/>
      <c r="D27" s="25"/>
      <c r="E27" s="20" t="str">
        <f>IF(D28="","",IF(D28=F28,"△",IF(D28&gt;=F28,"○","●")))</f>
        <v>●</v>
      </c>
      <c r="F27" s="21"/>
      <c r="G27" s="20"/>
      <c r="H27" s="20" t="str">
        <f>IF(G28="","",IF(G28=I28,"△",IF(G28&gt;=I28,"○","●")))</f>
        <v>●</v>
      </c>
      <c r="I27" s="21"/>
      <c r="J27" s="20"/>
      <c r="K27" s="20" t="str">
        <f>IF(J28="","",IF(J28=L28,"△",IF(J28&gt;=L28,"○","●")))</f>
        <v>●</v>
      </c>
      <c r="L27" s="21"/>
      <c r="M27" s="78"/>
      <c r="N27" s="79"/>
      <c r="O27" s="79"/>
      <c r="P27" s="82">
        <f>IF(AND($E27="",$H27="",$N27=""),"",COUNTIF($D27:$N27,"○"))</f>
        <v>0</v>
      </c>
      <c r="Q27" s="84">
        <f>IF(AND($E27="",$H27="",$N27=""),"",COUNTIF($D27:$N27,"△"))</f>
        <v>0</v>
      </c>
      <c r="R27" s="84">
        <f>IF(AND($E27="",$H27="",$N27=""),"",COUNTIF($D27:$N27,"●"))</f>
        <v>3</v>
      </c>
      <c r="S27" s="86">
        <f>IF(P27="","",(P27*3)+(Q27*1))</f>
        <v>0</v>
      </c>
      <c r="T27" s="86">
        <f>IF(P27="","",SUM(G28,D28,J28))</f>
        <v>0</v>
      </c>
      <c r="U27" s="86">
        <f>IF(P27="","",SUM(F28,I28,L28))</f>
        <v>23</v>
      </c>
      <c r="V27" s="86">
        <f>IF(P27="","",T27-U27)</f>
        <v>-23</v>
      </c>
      <c r="W27" s="69">
        <v>4</v>
      </c>
      <c r="X27" s="71">
        <f>IF(V27="","",$S27*100+$V27*10+T27)</f>
        <v>-230</v>
      </c>
    </row>
    <row r="28" spans="1:24" ht="14.25" customHeight="1" thickBot="1">
      <c r="A28" s="193"/>
      <c r="B28" s="194"/>
      <c r="C28" s="195"/>
      <c r="D28" s="22">
        <v>0</v>
      </c>
      <c r="E28" s="23" t="s">
        <v>10</v>
      </c>
      <c r="F28" s="24">
        <v>3</v>
      </c>
      <c r="G28" s="22">
        <v>0</v>
      </c>
      <c r="H28" s="23" t="s">
        <v>10</v>
      </c>
      <c r="I28" s="24">
        <v>8</v>
      </c>
      <c r="J28" s="22">
        <v>0</v>
      </c>
      <c r="K28" s="23" t="s">
        <v>10</v>
      </c>
      <c r="L28" s="24">
        <v>12</v>
      </c>
      <c r="M28" s="80"/>
      <c r="N28" s="81"/>
      <c r="O28" s="81"/>
      <c r="P28" s="83"/>
      <c r="Q28" s="85"/>
      <c r="R28" s="85"/>
      <c r="S28" s="87"/>
      <c r="T28" s="87"/>
      <c r="U28" s="87"/>
      <c r="V28" s="87"/>
      <c r="W28" s="88"/>
      <c r="X28" s="71"/>
    </row>
    <row r="29" spans="1:24" ht="14.25" thickBot="1"/>
    <row r="30" spans="1:24" s="28" customFormat="1">
      <c r="A30" s="72"/>
      <c r="B30" s="73"/>
      <c r="C30" s="74"/>
      <c r="D30" s="118" t="str">
        <f>A32</f>
        <v>北郷</v>
      </c>
      <c r="E30" s="119"/>
      <c r="F30" s="120"/>
      <c r="G30" s="118" t="str">
        <f>A34</f>
        <v>西園</v>
      </c>
      <c r="H30" s="119"/>
      <c r="I30" s="120"/>
      <c r="J30" s="118" t="str">
        <f>A36</f>
        <v>平岡南</v>
      </c>
      <c r="K30" s="119"/>
      <c r="L30" s="120"/>
      <c r="M30" s="146" t="str">
        <f>A38</f>
        <v>N-JSC滝川</v>
      </c>
      <c r="N30" s="147"/>
      <c r="O30" s="217"/>
      <c r="P30" s="136" t="s">
        <v>2</v>
      </c>
      <c r="Q30" s="138" t="s">
        <v>3</v>
      </c>
      <c r="R30" s="138" t="s">
        <v>4</v>
      </c>
      <c r="S30" s="138" t="s">
        <v>5</v>
      </c>
      <c r="T30" s="138" t="s">
        <v>6</v>
      </c>
      <c r="U30" s="138" t="s">
        <v>7</v>
      </c>
      <c r="V30" s="138" t="s">
        <v>8</v>
      </c>
      <c r="W30" s="140" t="s">
        <v>9</v>
      </c>
      <c r="X30" s="1"/>
    </row>
    <row r="31" spans="1:24" s="28" customFormat="1" ht="14.25" thickBot="1">
      <c r="A31" s="75"/>
      <c r="B31" s="76"/>
      <c r="C31" s="77"/>
      <c r="D31" s="121"/>
      <c r="E31" s="122"/>
      <c r="F31" s="123"/>
      <c r="G31" s="121"/>
      <c r="H31" s="122"/>
      <c r="I31" s="123"/>
      <c r="J31" s="121"/>
      <c r="K31" s="122"/>
      <c r="L31" s="123"/>
      <c r="M31" s="149"/>
      <c r="N31" s="150"/>
      <c r="O31" s="218"/>
      <c r="P31" s="137"/>
      <c r="Q31" s="139"/>
      <c r="R31" s="139"/>
      <c r="S31" s="139"/>
      <c r="T31" s="139"/>
      <c r="U31" s="139"/>
      <c r="V31" s="139"/>
      <c r="W31" s="141"/>
      <c r="X31" s="1"/>
    </row>
    <row r="32" spans="1:24" s="28" customFormat="1" ht="13.5" customHeight="1">
      <c r="A32" s="72" t="s">
        <v>25</v>
      </c>
      <c r="B32" s="73"/>
      <c r="C32" s="74"/>
      <c r="D32" s="106"/>
      <c r="E32" s="107"/>
      <c r="F32" s="108"/>
      <c r="G32" s="2"/>
      <c r="H32" s="3" t="str">
        <f>IF(G33="","",IF(G33=I33,"△",IF(G33&gt;=I33,"○","●")))</f>
        <v>●</v>
      </c>
      <c r="I32" s="4"/>
      <c r="J32" s="2"/>
      <c r="K32" s="3" t="str">
        <f>IF(J33="","",IF(J33=L33,"△",IF(J33&gt;=L33,"○","●")))</f>
        <v>●</v>
      </c>
      <c r="L32" s="5"/>
      <c r="M32" s="6"/>
      <c r="N32" s="3" t="str">
        <f>IF(M33="","",IF(M33=O33,"△",IF(M33&gt;=O33,"○","●")))</f>
        <v>●</v>
      </c>
      <c r="O32" s="26"/>
      <c r="P32" s="112">
        <f>IF(AND($H32="",$K32="",$N32=""),"",COUNTIF($D32:$N32,"○"))</f>
        <v>0</v>
      </c>
      <c r="Q32" s="113">
        <f>IF(AND($H32="",$K32="",$N32=""),"",COUNTIF($D32:$N32,"△"))</f>
        <v>0</v>
      </c>
      <c r="R32" s="113">
        <f>IF(AND($H32="",$K32="",$N32=""),"",COUNTIF($D32:$N32,"●"))</f>
        <v>3</v>
      </c>
      <c r="S32" s="113">
        <f>IF(P32="","",(P32*3)+(Q32*1))</f>
        <v>0</v>
      </c>
      <c r="T32" s="113">
        <f>IF(P32="","",SUM(G33,J33,M33))</f>
        <v>2</v>
      </c>
      <c r="U32" s="113">
        <f>IF(P32="","",SUM(I33,L33,O33))</f>
        <v>12</v>
      </c>
      <c r="V32" s="113">
        <f>IF(P32="","",T32-U32)</f>
        <v>-10</v>
      </c>
      <c r="W32" s="102">
        <f>IF(X32="","",RANK(X32,$X32:$X39,0))</f>
        <v>4</v>
      </c>
      <c r="X32" s="71">
        <f>IF(V32="","",$S32*100+$V32*10+T32)</f>
        <v>-98</v>
      </c>
    </row>
    <row r="33" spans="1:24" s="28" customFormat="1" ht="14.25" customHeight="1" thickBot="1">
      <c r="A33" s="103"/>
      <c r="B33" s="104"/>
      <c r="C33" s="105"/>
      <c r="D33" s="109"/>
      <c r="E33" s="110"/>
      <c r="F33" s="111"/>
      <c r="G33" s="7">
        <f>IF(F35="","",F35)</f>
        <v>1</v>
      </c>
      <c r="H33" s="8" t="s">
        <v>10</v>
      </c>
      <c r="I33" s="9">
        <f>IF(D35="","",D35)</f>
        <v>3</v>
      </c>
      <c r="J33" s="7">
        <f>IF(F37="","",F37)</f>
        <v>1</v>
      </c>
      <c r="K33" s="8" t="s">
        <v>10</v>
      </c>
      <c r="L33" s="9">
        <f>IF(D37="","",D37)</f>
        <v>2</v>
      </c>
      <c r="M33" s="7">
        <f>IF(F39="","",F39)</f>
        <v>0</v>
      </c>
      <c r="N33" s="8" t="s">
        <v>10</v>
      </c>
      <c r="O33" s="8">
        <f>IF(D39="","",D39)</f>
        <v>7</v>
      </c>
      <c r="P33" s="99"/>
      <c r="Q33" s="100"/>
      <c r="R33" s="100"/>
      <c r="S33" s="100"/>
      <c r="T33" s="100"/>
      <c r="U33" s="100"/>
      <c r="V33" s="100"/>
      <c r="W33" s="70"/>
      <c r="X33" s="71"/>
    </row>
    <row r="34" spans="1:24" s="28" customFormat="1" ht="13.5" customHeight="1">
      <c r="A34" s="72" t="s">
        <v>33</v>
      </c>
      <c r="B34" s="73"/>
      <c r="C34" s="74"/>
      <c r="D34" s="10"/>
      <c r="E34" s="11" t="str">
        <f>IF(D35="","",IF(D35=F35,"△",IF(D35&gt;=F35,"○","●")))</f>
        <v>○</v>
      </c>
      <c r="F34" s="12"/>
      <c r="G34" s="78"/>
      <c r="H34" s="79"/>
      <c r="I34" s="95"/>
      <c r="J34" s="6"/>
      <c r="K34" s="11" t="str">
        <f>IF(J35="","",IF(J35=L35,"△",IF(J35&gt;=L35,"○","●")))</f>
        <v>●</v>
      </c>
      <c r="L34" s="13"/>
      <c r="M34" s="6"/>
      <c r="N34" s="11" t="str">
        <f>IF(M35="","",IF(M35=O35,"△",IF(M35&gt;=O35,"○","●")))</f>
        <v>●</v>
      </c>
      <c r="O34" s="27"/>
      <c r="P34" s="82">
        <f>IF(AND($E34="",$K34="",$N34=""),"",COUNTIF($D34:$N34,"○"))</f>
        <v>1</v>
      </c>
      <c r="Q34" s="84">
        <f>IF(AND($E34="",$K34="",$N34=""),"",COUNTIF($D34:$N34,"△"))</f>
        <v>0</v>
      </c>
      <c r="R34" s="84">
        <f>IF(AND($E34="",$K34="",$N34=""),"",COUNTIF($D34:$N34,"●"))</f>
        <v>2</v>
      </c>
      <c r="S34" s="86">
        <f>IF(P34="","",(P34*3)+(Q34*1))</f>
        <v>3</v>
      </c>
      <c r="T34" s="86">
        <f>IF(P34="","",SUM(D35,J35,M35))</f>
        <v>4</v>
      </c>
      <c r="U34" s="86">
        <f>IF(P34="","",SUM(F35,L35,O35))</f>
        <v>6</v>
      </c>
      <c r="V34" s="86">
        <f>IF(P34="","",T34-U34)</f>
        <v>-2</v>
      </c>
      <c r="W34" s="69">
        <f>IF(X34="","",RANK(X34,$X32:$X39,0))</f>
        <v>3</v>
      </c>
      <c r="X34" s="71">
        <f>IF(V34="","",$S34*100+$V34*10+T34)</f>
        <v>284</v>
      </c>
    </row>
    <row r="35" spans="1:24" s="28" customFormat="1" ht="14.25" customHeight="1" thickBot="1">
      <c r="A35" s="103"/>
      <c r="B35" s="104"/>
      <c r="C35" s="105"/>
      <c r="D35" s="14">
        <v>3</v>
      </c>
      <c r="E35" s="15" t="s">
        <v>10</v>
      </c>
      <c r="F35" s="16">
        <v>1</v>
      </c>
      <c r="G35" s="96"/>
      <c r="H35" s="97"/>
      <c r="I35" s="98"/>
      <c r="J35" s="17">
        <f>IF(I37="","",I37)</f>
        <v>0</v>
      </c>
      <c r="K35" s="18" t="s">
        <v>10</v>
      </c>
      <c r="L35" s="19">
        <f>IF(G37="","",G37)</f>
        <v>3</v>
      </c>
      <c r="M35" s="17">
        <f>IF(I39="","",I39)</f>
        <v>1</v>
      </c>
      <c r="N35" s="18" t="s">
        <v>10</v>
      </c>
      <c r="O35" s="18">
        <f>IF(G39="","",G39)</f>
        <v>2</v>
      </c>
      <c r="P35" s="99"/>
      <c r="Q35" s="100"/>
      <c r="R35" s="100"/>
      <c r="S35" s="101"/>
      <c r="T35" s="101"/>
      <c r="U35" s="101"/>
      <c r="V35" s="101"/>
      <c r="W35" s="70"/>
      <c r="X35" s="71"/>
    </row>
    <row r="36" spans="1:24" s="28" customFormat="1" ht="13.5" customHeight="1">
      <c r="A36" s="72" t="s">
        <v>23</v>
      </c>
      <c r="B36" s="73"/>
      <c r="C36" s="74"/>
      <c r="D36" s="10"/>
      <c r="E36" s="11" t="str">
        <f>IF(D37="","",IF(D37=F37,"△",IF(D37&gt;=F37,"○","●")))</f>
        <v>○</v>
      </c>
      <c r="F36" s="12"/>
      <c r="G36" s="11"/>
      <c r="H36" s="11" t="str">
        <f>IF(G37="","",IF(G37=I37,"△",IF(G37&gt;=I37,"○","●")))</f>
        <v>○</v>
      </c>
      <c r="I36" s="12"/>
      <c r="J36" s="78"/>
      <c r="K36" s="79"/>
      <c r="L36" s="95"/>
      <c r="M36" s="6"/>
      <c r="N36" s="11" t="str">
        <f>IF(M37="","",IF(M37=O37,"△",IF(M37&gt;=O37,"○","●")))</f>
        <v>○</v>
      </c>
      <c r="O36" s="27"/>
      <c r="P36" s="82">
        <f>IF(AND($E36="",$H36="",$N36=""),"",COUNTIF($D36:$N36,"○"))</f>
        <v>3</v>
      </c>
      <c r="Q36" s="84">
        <f>IF(AND($E36="",$H36="",$N36=""),"",COUNTIF($D36:$N36,"△"))</f>
        <v>0</v>
      </c>
      <c r="R36" s="84">
        <f>IF(AND($E36="",$H36="",$N36=""),"",COUNTIF($D36:$N36,"●"))</f>
        <v>0</v>
      </c>
      <c r="S36" s="86">
        <f>IF(P36="","",(P36*3)+(Q36*1))</f>
        <v>9</v>
      </c>
      <c r="T36" s="86">
        <f>IF(P36="","",SUM(G37,D37,M37))</f>
        <v>7</v>
      </c>
      <c r="U36" s="86">
        <f>IF(P36="","",SUM(F37,I37,O37))</f>
        <v>1</v>
      </c>
      <c r="V36" s="86">
        <f>IF(P36="","",T36-U36)</f>
        <v>6</v>
      </c>
      <c r="W36" s="69">
        <f>IF(X36="","",RANK(X36,$X32:$X39,0))</f>
        <v>1</v>
      </c>
      <c r="X36" s="71">
        <f>IF(V36="","",$S36*100+$V36*10+T36)</f>
        <v>967</v>
      </c>
    </row>
    <row r="37" spans="1:24" s="28" customFormat="1" ht="14.25" customHeight="1" thickBot="1">
      <c r="A37" s="103"/>
      <c r="B37" s="104"/>
      <c r="C37" s="105"/>
      <c r="D37" s="14">
        <v>2</v>
      </c>
      <c r="E37" s="15" t="s">
        <v>10</v>
      </c>
      <c r="F37" s="16">
        <v>1</v>
      </c>
      <c r="G37" s="14">
        <v>3</v>
      </c>
      <c r="H37" s="15" t="s">
        <v>10</v>
      </c>
      <c r="I37" s="16">
        <v>0</v>
      </c>
      <c r="J37" s="96"/>
      <c r="K37" s="97"/>
      <c r="L37" s="98"/>
      <c r="M37" s="17">
        <f>IF(L39="","",L39)</f>
        <v>2</v>
      </c>
      <c r="N37" s="18" t="s">
        <v>10</v>
      </c>
      <c r="O37" s="18">
        <f>IF(J39="","",J39)</f>
        <v>0</v>
      </c>
      <c r="P37" s="99"/>
      <c r="Q37" s="100"/>
      <c r="R37" s="100"/>
      <c r="S37" s="101"/>
      <c r="T37" s="101"/>
      <c r="U37" s="101"/>
      <c r="V37" s="101"/>
      <c r="W37" s="70"/>
      <c r="X37" s="71"/>
    </row>
    <row r="38" spans="1:24" s="28" customFormat="1" ht="13.5" customHeight="1">
      <c r="A38" s="152" t="s">
        <v>189</v>
      </c>
      <c r="B38" s="153"/>
      <c r="C38" s="154"/>
      <c r="D38" s="25"/>
      <c r="E38" s="20" t="str">
        <f>IF(D39="","",IF(D39=F39,"△",IF(D39&gt;=F39,"○","●")))</f>
        <v>○</v>
      </c>
      <c r="F38" s="21"/>
      <c r="G38" s="20"/>
      <c r="H38" s="20" t="str">
        <f>IF(G39="","",IF(G39=I39,"△",IF(G39&gt;=I39,"○","●")))</f>
        <v>○</v>
      </c>
      <c r="I38" s="21"/>
      <c r="J38" s="20"/>
      <c r="K38" s="20" t="str">
        <f>IF(J39="","",IF(J39=L39,"△",IF(J39&gt;=L39,"○","●")))</f>
        <v>●</v>
      </c>
      <c r="L38" s="21"/>
      <c r="M38" s="78"/>
      <c r="N38" s="79"/>
      <c r="O38" s="219"/>
      <c r="P38" s="82">
        <f>IF(AND($E38="",$H38="",$N38=""),"",COUNTIF($D38:$N38,"○"))</f>
        <v>2</v>
      </c>
      <c r="Q38" s="84">
        <f>IF(AND($E38="",$H38="",$N38=""),"",COUNTIF($D38:$N38,"△"))</f>
        <v>0</v>
      </c>
      <c r="R38" s="84">
        <f>IF(AND($E38="",$H38="",$N38=""),"",COUNTIF($D38:$N38,"●"))</f>
        <v>1</v>
      </c>
      <c r="S38" s="86">
        <f>IF(P38="","",(P38*3)+(Q38*1))</f>
        <v>6</v>
      </c>
      <c r="T38" s="86">
        <f>IF(P38="","",SUM(G39,D39,J39))</f>
        <v>9</v>
      </c>
      <c r="U38" s="86">
        <f>IF(P38="","",SUM(F39,I39,L39))</f>
        <v>3</v>
      </c>
      <c r="V38" s="86">
        <f>IF(P38="","",T38-U38)</f>
        <v>6</v>
      </c>
      <c r="W38" s="69">
        <v>2</v>
      </c>
      <c r="X38" s="71">
        <f>IF(V38="","",$S38*100+$V38*10+T38)</f>
        <v>669</v>
      </c>
    </row>
    <row r="39" spans="1:24" ht="14.25" customHeight="1" thickBot="1">
      <c r="A39" s="206"/>
      <c r="B39" s="207"/>
      <c r="C39" s="208"/>
      <c r="D39" s="22">
        <v>7</v>
      </c>
      <c r="E39" s="23" t="s">
        <v>10</v>
      </c>
      <c r="F39" s="24">
        <v>0</v>
      </c>
      <c r="G39" s="22">
        <v>2</v>
      </c>
      <c r="H39" s="23" t="s">
        <v>10</v>
      </c>
      <c r="I39" s="24">
        <v>1</v>
      </c>
      <c r="J39" s="22">
        <v>0</v>
      </c>
      <c r="K39" s="23" t="s">
        <v>10</v>
      </c>
      <c r="L39" s="24">
        <v>2</v>
      </c>
      <c r="M39" s="80"/>
      <c r="N39" s="81"/>
      <c r="O39" s="220"/>
      <c r="P39" s="83"/>
      <c r="Q39" s="85"/>
      <c r="R39" s="85"/>
      <c r="S39" s="87"/>
      <c r="T39" s="87"/>
      <c r="U39" s="87"/>
      <c r="V39" s="87"/>
      <c r="W39" s="88"/>
      <c r="X39" s="71"/>
    </row>
    <row r="40" spans="1:24" ht="14.25" thickBot="1"/>
    <row r="41" spans="1:24" s="28" customFormat="1">
      <c r="A41" s="72"/>
      <c r="B41" s="73"/>
      <c r="C41" s="74"/>
      <c r="D41" s="118" t="str">
        <f>A43</f>
        <v>篠路</v>
      </c>
      <c r="E41" s="119"/>
      <c r="F41" s="120"/>
      <c r="G41" s="118" t="str">
        <f>A45</f>
        <v>ELENA</v>
      </c>
      <c r="H41" s="119"/>
      <c r="I41" s="120"/>
      <c r="J41" s="130" t="str">
        <f>A47</f>
        <v>札幌ジュニア</v>
      </c>
      <c r="K41" s="131"/>
      <c r="L41" s="132"/>
      <c r="M41" s="118" t="str">
        <f>A49</f>
        <v>清田南</v>
      </c>
      <c r="N41" s="119"/>
      <c r="O41" s="119"/>
      <c r="P41" s="136" t="s">
        <v>2</v>
      </c>
      <c r="Q41" s="138" t="s">
        <v>3</v>
      </c>
      <c r="R41" s="138" t="s">
        <v>4</v>
      </c>
      <c r="S41" s="138" t="s">
        <v>5</v>
      </c>
      <c r="T41" s="138" t="s">
        <v>6</v>
      </c>
      <c r="U41" s="138" t="s">
        <v>7</v>
      </c>
      <c r="V41" s="138" t="s">
        <v>8</v>
      </c>
      <c r="W41" s="140" t="s">
        <v>9</v>
      </c>
      <c r="X41" s="1"/>
    </row>
    <row r="42" spans="1:24" s="28" customFormat="1" ht="14.25" thickBot="1">
      <c r="A42" s="75"/>
      <c r="B42" s="76"/>
      <c r="C42" s="77"/>
      <c r="D42" s="121"/>
      <c r="E42" s="122"/>
      <c r="F42" s="123"/>
      <c r="G42" s="121"/>
      <c r="H42" s="122"/>
      <c r="I42" s="123"/>
      <c r="J42" s="133"/>
      <c r="K42" s="134"/>
      <c r="L42" s="135"/>
      <c r="M42" s="121"/>
      <c r="N42" s="122"/>
      <c r="O42" s="122"/>
      <c r="P42" s="137"/>
      <c r="Q42" s="139"/>
      <c r="R42" s="139"/>
      <c r="S42" s="139"/>
      <c r="T42" s="139"/>
      <c r="U42" s="139"/>
      <c r="V42" s="139"/>
      <c r="W42" s="141"/>
      <c r="X42" s="1"/>
    </row>
    <row r="43" spans="1:24" s="28" customFormat="1" ht="13.5" customHeight="1">
      <c r="A43" s="72" t="s">
        <v>11</v>
      </c>
      <c r="B43" s="73"/>
      <c r="C43" s="74"/>
      <c r="D43" s="106"/>
      <c r="E43" s="107"/>
      <c r="F43" s="108"/>
      <c r="G43" s="2"/>
      <c r="H43" s="3" t="str">
        <f>IF(G44="","",IF(G44=I44,"△",IF(G44&gt;=I44,"○","●")))</f>
        <v>△</v>
      </c>
      <c r="I43" s="4"/>
      <c r="J43" s="2"/>
      <c r="K43" s="3" t="str">
        <f>IF(J44="","",IF(J44=L44,"△",IF(J44&gt;=L44,"○","●")))</f>
        <v>●</v>
      </c>
      <c r="L43" s="5"/>
      <c r="M43" s="6"/>
      <c r="N43" s="3" t="str">
        <f>IF(M44="","",IF(M44=O44,"△",IF(M44&gt;=O44,"○","●")))</f>
        <v>○</v>
      </c>
      <c r="O43" s="26"/>
      <c r="P43" s="112">
        <f>IF(AND($H43="",$K43="",$N43=""),"",COUNTIF($D43:$N43,"○"))</f>
        <v>1</v>
      </c>
      <c r="Q43" s="113">
        <f>IF(AND($H43="",$K43="",$N43=""),"",COUNTIF($D43:$N43,"△"))</f>
        <v>1</v>
      </c>
      <c r="R43" s="113">
        <f>IF(AND($H43="",$K43="",$N43=""),"",COUNTIF($D43:$N43,"●"))</f>
        <v>1</v>
      </c>
      <c r="S43" s="113">
        <f>IF(P43="","",(P43*3)+(Q43*1))</f>
        <v>4</v>
      </c>
      <c r="T43" s="113">
        <f>IF(P43="","",SUM(G44,J44,M44))</f>
        <v>3</v>
      </c>
      <c r="U43" s="113">
        <f>IF(P43="","",SUM(I44,L44,O44))</f>
        <v>5</v>
      </c>
      <c r="V43" s="113">
        <f>IF(P43="","",T43-U43)</f>
        <v>-2</v>
      </c>
      <c r="W43" s="102">
        <f>IF(X43="","",RANK(X43,$X43:$X50,0))</f>
        <v>3</v>
      </c>
      <c r="X43" s="71">
        <f>IF(V43="","",$S43*100+$V43*10+T43)</f>
        <v>383</v>
      </c>
    </row>
    <row r="44" spans="1:24" s="28" customFormat="1" ht="14.25" customHeight="1" thickBot="1">
      <c r="A44" s="103"/>
      <c r="B44" s="104"/>
      <c r="C44" s="105"/>
      <c r="D44" s="109"/>
      <c r="E44" s="110"/>
      <c r="F44" s="111"/>
      <c r="G44" s="7">
        <f>IF(F46="","",F46)</f>
        <v>0</v>
      </c>
      <c r="H44" s="8" t="s">
        <v>10</v>
      </c>
      <c r="I44" s="9">
        <f>IF(D46="","",D46)</f>
        <v>0</v>
      </c>
      <c r="J44" s="7">
        <f>IF(F48="","",F48)</f>
        <v>0</v>
      </c>
      <c r="K44" s="8" t="s">
        <v>10</v>
      </c>
      <c r="L44" s="9">
        <f>IF(D48="","",D48)</f>
        <v>5</v>
      </c>
      <c r="M44" s="7">
        <f>IF(F50="","",F50)</f>
        <v>3</v>
      </c>
      <c r="N44" s="8" t="s">
        <v>10</v>
      </c>
      <c r="O44" s="8">
        <f>IF(D50="","",D50)</f>
        <v>0</v>
      </c>
      <c r="P44" s="99"/>
      <c r="Q44" s="100"/>
      <c r="R44" s="100"/>
      <c r="S44" s="100"/>
      <c r="T44" s="100"/>
      <c r="U44" s="100"/>
      <c r="V44" s="100"/>
      <c r="W44" s="70"/>
      <c r="X44" s="71"/>
    </row>
    <row r="45" spans="1:24" s="28" customFormat="1" ht="13.5" customHeight="1">
      <c r="A45" s="190" t="s">
        <v>171</v>
      </c>
      <c r="B45" s="191"/>
      <c r="C45" s="192"/>
      <c r="D45" s="10"/>
      <c r="E45" s="11" t="str">
        <f>IF(D46="","",IF(D46=F46,"△",IF(D46&gt;=F46,"○","●")))</f>
        <v>△</v>
      </c>
      <c r="F45" s="12"/>
      <c r="G45" s="78"/>
      <c r="H45" s="79"/>
      <c r="I45" s="95"/>
      <c r="J45" s="6"/>
      <c r="K45" s="11" t="str">
        <f>IF(J46="","",IF(J46=L46,"△",IF(J46&gt;=L46,"○","●")))</f>
        <v>●</v>
      </c>
      <c r="L45" s="13"/>
      <c r="M45" s="6"/>
      <c r="N45" s="11" t="str">
        <f>IF(M46="","",IF(M46=O46,"△",IF(M46&gt;=O46,"○","●")))</f>
        <v>○</v>
      </c>
      <c r="O45" s="27"/>
      <c r="P45" s="82">
        <f>IF(AND($E45="",$K45="",$N45=""),"",COUNTIF($D45:$N45,"○"))</f>
        <v>1</v>
      </c>
      <c r="Q45" s="84">
        <f>IF(AND($E45="",$K45="",$N45=""),"",COUNTIF($D45:$N45,"△"))</f>
        <v>1</v>
      </c>
      <c r="R45" s="84">
        <f>IF(AND($E45="",$K45="",$N45=""),"",COUNTIF($D45:$N45,"●"))</f>
        <v>1</v>
      </c>
      <c r="S45" s="86">
        <f>IF(P45="","",(P45*3)+(Q45*1))</f>
        <v>4</v>
      </c>
      <c r="T45" s="86">
        <f>IF(P45="","",SUM(D46,J46,M46))</f>
        <v>2</v>
      </c>
      <c r="U45" s="86">
        <f>IF(P45="","",SUM(F46,L46,O46))</f>
        <v>2</v>
      </c>
      <c r="V45" s="86">
        <f>IF(P45="","",T45-U45)</f>
        <v>0</v>
      </c>
      <c r="W45" s="69">
        <f>IF(X45="","",RANK(X45,$X43:$X50,0))</f>
        <v>2</v>
      </c>
      <c r="X45" s="71">
        <f>IF(V45="","",$S45*100+$V45*10+T45)</f>
        <v>402</v>
      </c>
    </row>
    <row r="46" spans="1:24" s="28" customFormat="1" ht="14.25" customHeight="1" thickBot="1">
      <c r="A46" s="196"/>
      <c r="B46" s="197"/>
      <c r="C46" s="198"/>
      <c r="D46" s="14">
        <v>0</v>
      </c>
      <c r="E46" s="15" t="s">
        <v>10</v>
      </c>
      <c r="F46" s="16">
        <v>0</v>
      </c>
      <c r="G46" s="96"/>
      <c r="H46" s="97"/>
      <c r="I46" s="98"/>
      <c r="J46" s="17">
        <f>IF(I48="","",I48)</f>
        <v>0</v>
      </c>
      <c r="K46" s="18" t="s">
        <v>10</v>
      </c>
      <c r="L46" s="19">
        <f>IF(G48="","",G48)</f>
        <v>1</v>
      </c>
      <c r="M46" s="17">
        <f>IF(I50="","",I50)</f>
        <v>2</v>
      </c>
      <c r="N46" s="18" t="s">
        <v>10</v>
      </c>
      <c r="O46" s="18">
        <f>IF(G50="","",G50)</f>
        <v>1</v>
      </c>
      <c r="P46" s="99"/>
      <c r="Q46" s="100"/>
      <c r="R46" s="100"/>
      <c r="S46" s="101"/>
      <c r="T46" s="101"/>
      <c r="U46" s="101"/>
      <c r="V46" s="101"/>
      <c r="W46" s="70"/>
      <c r="X46" s="71"/>
    </row>
    <row r="47" spans="1:24" s="28" customFormat="1" ht="13.5" customHeight="1">
      <c r="A47" s="89" t="s">
        <v>225</v>
      </c>
      <c r="B47" s="90"/>
      <c r="C47" s="91"/>
      <c r="D47" s="10"/>
      <c r="E47" s="11" t="str">
        <f>IF(D48="","",IF(D48=F48,"△",IF(D48&gt;=F48,"○","●")))</f>
        <v>○</v>
      </c>
      <c r="F47" s="12"/>
      <c r="G47" s="11"/>
      <c r="H47" s="11" t="str">
        <f>IF(G48="","",IF(G48=I48,"△",IF(G48&gt;=I48,"○","●")))</f>
        <v>○</v>
      </c>
      <c r="I47" s="12"/>
      <c r="J47" s="78"/>
      <c r="K47" s="79"/>
      <c r="L47" s="95"/>
      <c r="M47" s="6"/>
      <c r="N47" s="11" t="str">
        <f>IF(M48="","",IF(M48=O48,"△",IF(M48&gt;=O48,"○","●")))</f>
        <v>○</v>
      </c>
      <c r="O47" s="27"/>
      <c r="P47" s="82">
        <f>IF(AND($E47="",$H47="",$N47=""),"",COUNTIF($D47:$N47,"○"))</f>
        <v>3</v>
      </c>
      <c r="Q47" s="84">
        <f>IF(AND($E47="",$H47="",$N47=""),"",COUNTIF($D47:$N47,"△"))</f>
        <v>0</v>
      </c>
      <c r="R47" s="84">
        <f>IF(AND($E47="",$H47="",$N47=""),"",COUNTIF($D47:$N47,"●"))</f>
        <v>0</v>
      </c>
      <c r="S47" s="86">
        <f>IF(P47="","",(P47*3)+(Q47*1))</f>
        <v>9</v>
      </c>
      <c r="T47" s="86">
        <f>IF(P47="","",SUM(G48,D48,M48))</f>
        <v>10</v>
      </c>
      <c r="U47" s="86">
        <f>IF(P47="","",SUM(F48,I48,O48))</f>
        <v>1</v>
      </c>
      <c r="V47" s="86">
        <f>IF(P47="","",T47-U47)</f>
        <v>9</v>
      </c>
      <c r="W47" s="69">
        <f>IF(X47="","",RANK(X47,$X43:$X50,0))</f>
        <v>1</v>
      </c>
      <c r="X47" s="71">
        <f>IF(V47="","",$S47*100+$V47*10+T47)</f>
        <v>1000</v>
      </c>
    </row>
    <row r="48" spans="1:24" s="28" customFormat="1" ht="14.25" customHeight="1" thickBot="1">
      <c r="A48" s="92"/>
      <c r="B48" s="93"/>
      <c r="C48" s="94"/>
      <c r="D48" s="14">
        <v>5</v>
      </c>
      <c r="E48" s="15" t="s">
        <v>10</v>
      </c>
      <c r="F48" s="16">
        <v>0</v>
      </c>
      <c r="G48" s="14">
        <v>1</v>
      </c>
      <c r="H48" s="15" t="s">
        <v>10</v>
      </c>
      <c r="I48" s="16">
        <v>0</v>
      </c>
      <c r="J48" s="96"/>
      <c r="K48" s="97"/>
      <c r="L48" s="98"/>
      <c r="M48" s="17">
        <f>IF(L50="","",L50)</f>
        <v>4</v>
      </c>
      <c r="N48" s="18" t="s">
        <v>10</v>
      </c>
      <c r="O48" s="18">
        <f>IF(J50="","",J50)</f>
        <v>1</v>
      </c>
      <c r="P48" s="99"/>
      <c r="Q48" s="100"/>
      <c r="R48" s="100"/>
      <c r="S48" s="101"/>
      <c r="T48" s="101"/>
      <c r="U48" s="101"/>
      <c r="V48" s="101"/>
      <c r="W48" s="70"/>
      <c r="X48" s="71"/>
    </row>
    <row r="49" spans="1:24" s="28" customFormat="1" ht="13.5" customHeight="1">
      <c r="A49" s="72" t="s">
        <v>226</v>
      </c>
      <c r="B49" s="73"/>
      <c r="C49" s="74"/>
      <c r="D49" s="25"/>
      <c r="E49" s="20" t="str">
        <f>IF(D50="","",IF(D50=F50,"△",IF(D50&gt;=F50,"○","●")))</f>
        <v>●</v>
      </c>
      <c r="F49" s="21"/>
      <c r="G49" s="20"/>
      <c r="H49" s="20" t="str">
        <f>IF(G50="","",IF(G50=I50,"△",IF(G50&gt;=I50,"○","●")))</f>
        <v>●</v>
      </c>
      <c r="I49" s="21"/>
      <c r="J49" s="20"/>
      <c r="K49" s="20" t="str">
        <f>IF(J50="","",IF(J50=L50,"△",IF(J50&gt;=L50,"○","●")))</f>
        <v>●</v>
      </c>
      <c r="L49" s="21"/>
      <c r="M49" s="78"/>
      <c r="N49" s="79"/>
      <c r="O49" s="79"/>
      <c r="P49" s="82">
        <f>IF(AND($E49="",$H49="",$N49=""),"",COUNTIF($D49:$N49,"○"))</f>
        <v>0</v>
      </c>
      <c r="Q49" s="84">
        <f>IF(AND($E49="",$H49="",$N49=""),"",COUNTIF($D49:$N49,"△"))</f>
        <v>0</v>
      </c>
      <c r="R49" s="84">
        <f>IF(AND($E49="",$H49="",$N49=""),"",COUNTIF($D49:$N49,"●"))</f>
        <v>3</v>
      </c>
      <c r="S49" s="86">
        <f>IF(P49="","",(P49*3)+(Q49*1))</f>
        <v>0</v>
      </c>
      <c r="T49" s="86">
        <f>IF(P49="","",SUM(G50,D50,J50))</f>
        <v>2</v>
      </c>
      <c r="U49" s="86">
        <f>IF(P49="","",SUM(F50,I50,L50))</f>
        <v>9</v>
      </c>
      <c r="V49" s="86">
        <f>IF(P49="","",T49-U49)</f>
        <v>-7</v>
      </c>
      <c r="W49" s="69">
        <v>4</v>
      </c>
      <c r="X49" s="71">
        <f>IF(V49="","",$S49*100+$V49*10+T49)</f>
        <v>-68</v>
      </c>
    </row>
    <row r="50" spans="1:24" ht="14.25" customHeight="1" thickBot="1">
      <c r="A50" s="75"/>
      <c r="B50" s="76"/>
      <c r="C50" s="77"/>
      <c r="D50" s="22">
        <v>0</v>
      </c>
      <c r="E50" s="23" t="s">
        <v>10</v>
      </c>
      <c r="F50" s="24">
        <v>3</v>
      </c>
      <c r="G50" s="22">
        <v>1</v>
      </c>
      <c r="H50" s="23" t="s">
        <v>10</v>
      </c>
      <c r="I50" s="24">
        <v>2</v>
      </c>
      <c r="J50" s="22">
        <v>1</v>
      </c>
      <c r="K50" s="23" t="s">
        <v>10</v>
      </c>
      <c r="L50" s="24">
        <v>4</v>
      </c>
      <c r="M50" s="80"/>
      <c r="N50" s="81"/>
      <c r="O50" s="81"/>
      <c r="P50" s="83"/>
      <c r="Q50" s="85"/>
      <c r="R50" s="85"/>
      <c r="S50" s="87"/>
      <c r="T50" s="87"/>
      <c r="U50" s="87"/>
      <c r="V50" s="87"/>
      <c r="W50" s="88"/>
      <c r="X50" s="71"/>
    </row>
    <row r="54" spans="1:24">
      <c r="A54" s="114" t="s">
        <v>261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6" spans="1:24" ht="13.5" customHeight="1">
      <c r="A56" s="115" t="s">
        <v>0</v>
      </c>
      <c r="B56" s="116"/>
      <c r="C56" s="116"/>
      <c r="G56" s="29"/>
      <c r="H56" s="117" t="s">
        <v>1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ht="14.25" thickBot="1">
      <c r="A57" s="116"/>
      <c r="B57" s="116"/>
      <c r="C57" s="116"/>
    </row>
    <row r="58" spans="1:24" s="28" customFormat="1">
      <c r="A58" s="72"/>
      <c r="B58" s="73"/>
      <c r="C58" s="74"/>
      <c r="D58" s="118" t="str">
        <f>A60</f>
        <v>元町</v>
      </c>
      <c r="E58" s="119"/>
      <c r="F58" s="120"/>
      <c r="G58" s="118" t="str">
        <f>A62</f>
        <v>cereza</v>
      </c>
      <c r="H58" s="119"/>
      <c r="I58" s="120"/>
      <c r="J58" s="118" t="str">
        <f>A64</f>
        <v>千歳稲穂</v>
      </c>
      <c r="K58" s="119"/>
      <c r="L58" s="120"/>
      <c r="M58" s="118" t="str">
        <f>A66</f>
        <v>石狩FC</v>
      </c>
      <c r="N58" s="119"/>
      <c r="O58" s="227"/>
      <c r="P58" s="136" t="s">
        <v>2</v>
      </c>
      <c r="Q58" s="138" t="s">
        <v>3</v>
      </c>
      <c r="R58" s="138" t="s">
        <v>4</v>
      </c>
      <c r="S58" s="138" t="s">
        <v>5</v>
      </c>
      <c r="T58" s="138" t="s">
        <v>6</v>
      </c>
      <c r="U58" s="138" t="s">
        <v>7</v>
      </c>
      <c r="V58" s="138" t="s">
        <v>8</v>
      </c>
      <c r="W58" s="140" t="s">
        <v>9</v>
      </c>
      <c r="X58" s="1"/>
    </row>
    <row r="59" spans="1:24" s="28" customFormat="1" ht="14.25" thickBot="1">
      <c r="A59" s="75"/>
      <c r="B59" s="76"/>
      <c r="C59" s="77"/>
      <c r="D59" s="121"/>
      <c r="E59" s="122"/>
      <c r="F59" s="123"/>
      <c r="G59" s="121"/>
      <c r="H59" s="122"/>
      <c r="I59" s="123"/>
      <c r="J59" s="121"/>
      <c r="K59" s="122"/>
      <c r="L59" s="123"/>
      <c r="M59" s="121"/>
      <c r="N59" s="122"/>
      <c r="O59" s="228"/>
      <c r="P59" s="137"/>
      <c r="Q59" s="139"/>
      <c r="R59" s="139"/>
      <c r="S59" s="139"/>
      <c r="T59" s="139"/>
      <c r="U59" s="139"/>
      <c r="V59" s="139"/>
      <c r="W59" s="141"/>
      <c r="X59" s="1"/>
    </row>
    <row r="60" spans="1:24" s="28" customFormat="1" ht="13.5" customHeight="1">
      <c r="A60" s="72" t="s">
        <v>17</v>
      </c>
      <c r="B60" s="73"/>
      <c r="C60" s="74"/>
      <c r="D60" s="106"/>
      <c r="E60" s="107"/>
      <c r="F60" s="108"/>
      <c r="G60" s="2"/>
      <c r="H60" s="3" t="str">
        <f>IF(G61="","",IF(G61=I61,"△",IF(G61&gt;=I61,"○","●")))</f>
        <v>△</v>
      </c>
      <c r="I60" s="4"/>
      <c r="J60" s="2"/>
      <c r="K60" s="3" t="str">
        <f>IF(J61="","",IF(J61=L61,"△",IF(J61&gt;=L61,"○","●")))</f>
        <v>●</v>
      </c>
      <c r="L60" s="5"/>
      <c r="M60" s="6"/>
      <c r="N60" s="3" t="str">
        <f>IF(M61="","",IF(M61=O61,"△",IF(M61&gt;=O61,"○","●")))</f>
        <v>●</v>
      </c>
      <c r="O60" s="26"/>
      <c r="P60" s="112">
        <f>IF(AND($H60="",$K60="",$N60=""),"",COUNTIF($D60:$N60,"○"))</f>
        <v>0</v>
      </c>
      <c r="Q60" s="113">
        <f>IF(AND($H60="",$K60="",$N60=""),"",COUNTIF($D60:$N60,"△"))</f>
        <v>1</v>
      </c>
      <c r="R60" s="113">
        <f>IF(AND($H60="",$K60="",$N60=""),"",COUNTIF($D60:$N60,"●"))</f>
        <v>2</v>
      </c>
      <c r="S60" s="113">
        <f>IF(P60="","",(P60*3)+(Q60*1))</f>
        <v>1</v>
      </c>
      <c r="T60" s="113">
        <f>IF(P60="","",SUM(G61,J61,M61))</f>
        <v>1</v>
      </c>
      <c r="U60" s="113">
        <f>IF(P60="","",SUM(I61,L61,O61))</f>
        <v>7</v>
      </c>
      <c r="V60" s="113">
        <f>IF(P60="","",T60-U60)</f>
        <v>-6</v>
      </c>
      <c r="W60" s="102">
        <f>IF(X60="","",RANK(X60,$X60:$X67,0))</f>
        <v>4</v>
      </c>
      <c r="X60" s="71">
        <f>IF(V60="","",$S60*100+$V60*10+T60)</f>
        <v>41</v>
      </c>
    </row>
    <row r="61" spans="1:24" s="28" customFormat="1" ht="14.25" customHeight="1" thickBot="1">
      <c r="A61" s="103"/>
      <c r="B61" s="104"/>
      <c r="C61" s="105"/>
      <c r="D61" s="109"/>
      <c r="E61" s="110"/>
      <c r="F61" s="111"/>
      <c r="G61" s="7">
        <f>IF(F63="","",F63)</f>
        <v>1</v>
      </c>
      <c r="H61" s="8" t="s">
        <v>10</v>
      </c>
      <c r="I61" s="9">
        <f>IF(D63="","",D63)</f>
        <v>1</v>
      </c>
      <c r="J61" s="7">
        <f>IF(F65="","",F65)</f>
        <v>0</v>
      </c>
      <c r="K61" s="8" t="s">
        <v>10</v>
      </c>
      <c r="L61" s="9">
        <f>IF(D65="","",D65)</f>
        <v>3</v>
      </c>
      <c r="M61" s="7">
        <f>IF(F67="","",F67)</f>
        <v>0</v>
      </c>
      <c r="N61" s="8" t="s">
        <v>10</v>
      </c>
      <c r="O61" s="8">
        <f>IF(D67="","",D67)</f>
        <v>3</v>
      </c>
      <c r="P61" s="99"/>
      <c r="Q61" s="100"/>
      <c r="R61" s="100"/>
      <c r="S61" s="100"/>
      <c r="T61" s="100"/>
      <c r="U61" s="100"/>
      <c r="V61" s="100"/>
      <c r="W61" s="70"/>
      <c r="X61" s="71"/>
    </row>
    <row r="62" spans="1:24" s="28" customFormat="1" ht="13.5" customHeight="1">
      <c r="A62" s="72" t="s">
        <v>160</v>
      </c>
      <c r="B62" s="73"/>
      <c r="C62" s="74"/>
      <c r="D62" s="10"/>
      <c r="E62" s="11" t="str">
        <f>IF(D63="","",IF(D63=F63,"△",IF(D63&gt;=F63,"○","●")))</f>
        <v>△</v>
      </c>
      <c r="F62" s="12"/>
      <c r="G62" s="78"/>
      <c r="H62" s="79"/>
      <c r="I62" s="95"/>
      <c r="J62" s="6"/>
      <c r="K62" s="11" t="str">
        <f>IF(J63="","",IF(J63=L63,"△",IF(J63&gt;=L63,"○","●")))</f>
        <v>○</v>
      </c>
      <c r="L62" s="13"/>
      <c r="M62" s="6"/>
      <c r="N62" s="11" t="str">
        <f>IF(M63="","",IF(M63=O63,"△",IF(M63&gt;=O63,"○","●")))</f>
        <v>●</v>
      </c>
      <c r="O62" s="27"/>
      <c r="P62" s="82">
        <f>IF(AND($E62="",$K62="",$N62=""),"",COUNTIF($D62:$N62,"○"))</f>
        <v>1</v>
      </c>
      <c r="Q62" s="84">
        <f>IF(AND($E62="",$K62="",$N62=""),"",COUNTIF($D62:$N62,"△"))</f>
        <v>1</v>
      </c>
      <c r="R62" s="84">
        <f>IF(AND($E62="",$K62="",$N62=""),"",COUNTIF($D62:$N62,"●"))</f>
        <v>1</v>
      </c>
      <c r="S62" s="86">
        <f>IF(P62="","",(P62*3)+(Q62*1))</f>
        <v>4</v>
      </c>
      <c r="T62" s="86">
        <f>IF(P62="","",SUM(D63,J63,M63))</f>
        <v>2</v>
      </c>
      <c r="U62" s="86">
        <f>IF(P62="","",SUM(F63,L63,O63))</f>
        <v>2</v>
      </c>
      <c r="V62" s="86">
        <f>IF(P62="","",T62-U62)</f>
        <v>0</v>
      </c>
      <c r="W62" s="69">
        <f>IF(X62="","",RANK(X62,$X60:$X67,0))</f>
        <v>3</v>
      </c>
      <c r="X62" s="71">
        <f>IF(V62="","",$S62*100+$V62*10+T62)</f>
        <v>402</v>
      </c>
    </row>
    <row r="63" spans="1:24" s="28" customFormat="1" ht="14.25" customHeight="1" thickBot="1">
      <c r="A63" s="103"/>
      <c r="B63" s="104"/>
      <c r="C63" s="105"/>
      <c r="D63" s="14">
        <v>1</v>
      </c>
      <c r="E63" s="15" t="s">
        <v>10</v>
      </c>
      <c r="F63" s="16">
        <v>1</v>
      </c>
      <c r="G63" s="96"/>
      <c r="H63" s="97"/>
      <c r="I63" s="98"/>
      <c r="J63" s="17">
        <f>IF(I65="","",I65)</f>
        <v>1</v>
      </c>
      <c r="K63" s="18" t="s">
        <v>10</v>
      </c>
      <c r="L63" s="19">
        <f>IF(G65="","",G65)</f>
        <v>0</v>
      </c>
      <c r="M63" s="17">
        <f>IF(I67="","",I67)</f>
        <v>0</v>
      </c>
      <c r="N63" s="18" t="s">
        <v>10</v>
      </c>
      <c r="O63" s="18">
        <f>IF(G67="","",G67)</f>
        <v>1</v>
      </c>
      <c r="P63" s="99"/>
      <c r="Q63" s="100"/>
      <c r="R63" s="100"/>
      <c r="S63" s="101"/>
      <c r="T63" s="101"/>
      <c r="U63" s="101"/>
      <c r="V63" s="101"/>
      <c r="W63" s="70"/>
      <c r="X63" s="71"/>
    </row>
    <row r="64" spans="1:24" s="28" customFormat="1" ht="13.5" customHeight="1">
      <c r="A64" s="72" t="s">
        <v>122</v>
      </c>
      <c r="B64" s="73"/>
      <c r="C64" s="74"/>
      <c r="D64" s="10"/>
      <c r="E64" s="11" t="str">
        <f>IF(D65="","",IF(D65=F65,"△",IF(D65&gt;=F65,"○","●")))</f>
        <v>○</v>
      </c>
      <c r="F64" s="12"/>
      <c r="G64" s="11"/>
      <c r="H64" s="11" t="str">
        <f>IF(G65="","",IF(G65=I65,"△",IF(G65&gt;=I65,"○","●")))</f>
        <v>●</v>
      </c>
      <c r="I64" s="12"/>
      <c r="J64" s="78"/>
      <c r="K64" s="79"/>
      <c r="L64" s="95"/>
      <c r="M64" s="6"/>
      <c r="N64" s="11" t="str">
        <f>IF(M65="","",IF(M65=O65,"△",IF(M65&gt;=O65,"○","●")))</f>
        <v>△</v>
      </c>
      <c r="O64" s="27"/>
      <c r="P64" s="82">
        <f>IF(AND($E64="",$H64="",$N64=""),"",COUNTIF($D64:$N64,"○"))</f>
        <v>1</v>
      </c>
      <c r="Q64" s="84">
        <f>IF(AND($E64="",$H64="",$N64=""),"",COUNTIF($D64:$N64,"△"))</f>
        <v>1</v>
      </c>
      <c r="R64" s="84">
        <f>IF(AND($E64="",$H64="",$N64=""),"",COUNTIF($D64:$N64,"●"))</f>
        <v>1</v>
      </c>
      <c r="S64" s="86">
        <f>IF(P64="","",(P64*3)+(Q64*1))</f>
        <v>4</v>
      </c>
      <c r="T64" s="86">
        <f>IF(P64="","",SUM(G65,D65,M65))</f>
        <v>7</v>
      </c>
      <c r="U64" s="86">
        <f>IF(P64="","",SUM(F65,I65,O65))</f>
        <v>5</v>
      </c>
      <c r="V64" s="86">
        <f>IF(P64="","",T64-U64)</f>
        <v>2</v>
      </c>
      <c r="W64" s="69">
        <f>IF(X64="","",RANK(X64,$X60:$X67,0))</f>
        <v>2</v>
      </c>
      <c r="X64" s="71">
        <f>IF(V64="","",$S64*100+$V64*10+T64)</f>
        <v>427</v>
      </c>
    </row>
    <row r="65" spans="1:24" s="28" customFormat="1" ht="14.25" customHeight="1" thickBot="1">
      <c r="A65" s="103"/>
      <c r="B65" s="104"/>
      <c r="C65" s="105"/>
      <c r="D65" s="14">
        <v>3</v>
      </c>
      <c r="E65" s="15" t="s">
        <v>10</v>
      </c>
      <c r="F65" s="16">
        <v>0</v>
      </c>
      <c r="G65" s="14">
        <v>0</v>
      </c>
      <c r="H65" s="15" t="s">
        <v>10</v>
      </c>
      <c r="I65" s="16">
        <v>1</v>
      </c>
      <c r="J65" s="96"/>
      <c r="K65" s="97"/>
      <c r="L65" s="98"/>
      <c r="M65" s="17">
        <f>IF(L67="","",L67)</f>
        <v>4</v>
      </c>
      <c r="N65" s="18" t="s">
        <v>10</v>
      </c>
      <c r="O65" s="18">
        <f>IF(J67="","",J67)</f>
        <v>4</v>
      </c>
      <c r="P65" s="99"/>
      <c r="Q65" s="100"/>
      <c r="R65" s="100"/>
      <c r="S65" s="101"/>
      <c r="T65" s="101"/>
      <c r="U65" s="101"/>
      <c r="V65" s="101"/>
      <c r="W65" s="70"/>
      <c r="X65" s="71"/>
    </row>
    <row r="66" spans="1:24" s="28" customFormat="1" ht="13.5" customHeight="1">
      <c r="A66" s="72" t="s">
        <v>86</v>
      </c>
      <c r="B66" s="73"/>
      <c r="C66" s="74"/>
      <c r="D66" s="25"/>
      <c r="E66" s="20" t="str">
        <f>IF(D67="","",IF(D67=F67,"△",IF(D67&gt;=F67,"○","●")))</f>
        <v>○</v>
      </c>
      <c r="F66" s="21"/>
      <c r="G66" s="20"/>
      <c r="H66" s="20" t="str">
        <f>IF(G67="","",IF(G67=I67,"△",IF(G67&gt;=I67,"○","●")))</f>
        <v>○</v>
      </c>
      <c r="I66" s="21"/>
      <c r="J66" s="20"/>
      <c r="K66" s="20" t="str">
        <f>IF(J67="","",IF(J67=L67,"△",IF(J67&gt;=L67,"○","●")))</f>
        <v>△</v>
      </c>
      <c r="L66" s="21"/>
      <c r="M66" s="78"/>
      <c r="N66" s="79"/>
      <c r="O66" s="219"/>
      <c r="P66" s="82">
        <f>IF(AND($E66="",$H66="",$N66=""),"",COUNTIF($D66:$N66,"○"))</f>
        <v>2</v>
      </c>
      <c r="Q66" s="84">
        <f>IF(AND($E66="",$H66="",$N66=""),"",COUNTIF($D66:$N66,"△"))</f>
        <v>1</v>
      </c>
      <c r="R66" s="84">
        <f>IF(AND($E66="",$H66="",$N66=""),"",COUNTIF($D66:$N66,"●"))</f>
        <v>0</v>
      </c>
      <c r="S66" s="86">
        <f>IF(P66="","",(P66*3)+(Q66*1))</f>
        <v>7</v>
      </c>
      <c r="T66" s="86">
        <f>IF(P66="","",SUM(G67,D67,J67))</f>
        <v>8</v>
      </c>
      <c r="U66" s="86">
        <f>IF(P66="","",SUM(F67,I67,L67))</f>
        <v>4</v>
      </c>
      <c r="V66" s="86">
        <f>IF(P66="","",T66-U66)</f>
        <v>4</v>
      </c>
      <c r="W66" s="69">
        <v>1</v>
      </c>
      <c r="X66" s="71">
        <f>IF(V66="","",$S66*100+$V66*10+T66)</f>
        <v>748</v>
      </c>
    </row>
    <row r="67" spans="1:24" ht="14.25" customHeight="1" thickBot="1">
      <c r="A67" s="75"/>
      <c r="B67" s="76"/>
      <c r="C67" s="77"/>
      <c r="D67" s="22">
        <v>3</v>
      </c>
      <c r="E67" s="23" t="s">
        <v>10</v>
      </c>
      <c r="F67" s="24">
        <v>0</v>
      </c>
      <c r="G67" s="22">
        <v>1</v>
      </c>
      <c r="H67" s="23" t="s">
        <v>10</v>
      </c>
      <c r="I67" s="24">
        <v>0</v>
      </c>
      <c r="J67" s="22">
        <v>4</v>
      </c>
      <c r="K67" s="23" t="s">
        <v>10</v>
      </c>
      <c r="L67" s="24">
        <v>4</v>
      </c>
      <c r="M67" s="80"/>
      <c r="N67" s="81"/>
      <c r="O67" s="220"/>
      <c r="P67" s="83"/>
      <c r="Q67" s="85"/>
      <c r="R67" s="85"/>
      <c r="S67" s="87"/>
      <c r="T67" s="87"/>
      <c r="U67" s="87"/>
      <c r="V67" s="87"/>
      <c r="W67" s="88"/>
      <c r="X67" s="71"/>
    </row>
    <row r="68" spans="1:24" ht="14.25" thickBot="1"/>
    <row r="69" spans="1:24" s="28" customFormat="1">
      <c r="A69" s="72"/>
      <c r="B69" s="73"/>
      <c r="C69" s="74"/>
      <c r="D69" s="118" t="str">
        <f>A71</f>
        <v>小野幌</v>
      </c>
      <c r="E69" s="119"/>
      <c r="F69" s="120"/>
      <c r="G69" s="130" t="str">
        <f>A73</f>
        <v>札幌ジュニア</v>
      </c>
      <c r="H69" s="131"/>
      <c r="I69" s="132"/>
      <c r="J69" s="118" t="str">
        <f>A75</f>
        <v>平岡南</v>
      </c>
      <c r="K69" s="119"/>
      <c r="L69" s="120"/>
      <c r="M69" s="199" t="str">
        <f>A77</f>
        <v>ELENA</v>
      </c>
      <c r="N69" s="200"/>
      <c r="O69" s="200"/>
      <c r="P69" s="136" t="s">
        <v>2</v>
      </c>
      <c r="Q69" s="138" t="s">
        <v>3</v>
      </c>
      <c r="R69" s="138" t="s">
        <v>4</v>
      </c>
      <c r="S69" s="138" t="s">
        <v>5</v>
      </c>
      <c r="T69" s="138" t="s">
        <v>6</v>
      </c>
      <c r="U69" s="138" t="s">
        <v>7</v>
      </c>
      <c r="V69" s="138" t="s">
        <v>8</v>
      </c>
      <c r="W69" s="140" t="s">
        <v>9</v>
      </c>
      <c r="X69" s="1"/>
    </row>
    <row r="70" spans="1:24" s="28" customFormat="1" ht="14.25" thickBot="1">
      <c r="A70" s="75"/>
      <c r="B70" s="76"/>
      <c r="C70" s="77"/>
      <c r="D70" s="121"/>
      <c r="E70" s="122"/>
      <c r="F70" s="123"/>
      <c r="G70" s="133"/>
      <c r="H70" s="134"/>
      <c r="I70" s="135"/>
      <c r="J70" s="121"/>
      <c r="K70" s="122"/>
      <c r="L70" s="123"/>
      <c r="M70" s="201"/>
      <c r="N70" s="202"/>
      <c r="O70" s="202"/>
      <c r="P70" s="137"/>
      <c r="Q70" s="139"/>
      <c r="R70" s="139"/>
      <c r="S70" s="139"/>
      <c r="T70" s="139"/>
      <c r="U70" s="139"/>
      <c r="V70" s="139"/>
      <c r="W70" s="141"/>
      <c r="X70" s="1"/>
    </row>
    <row r="71" spans="1:24" s="28" customFormat="1" ht="13.5" customHeight="1">
      <c r="A71" s="72" t="s">
        <v>211</v>
      </c>
      <c r="B71" s="73"/>
      <c r="C71" s="74"/>
      <c r="D71" s="106"/>
      <c r="E71" s="107"/>
      <c r="F71" s="108"/>
      <c r="G71" s="2"/>
      <c r="H71" s="3" t="str">
        <f>IF(G72="","",IF(G72=I72,"△",IF(G72&gt;=I72,"○","●")))</f>
        <v>△</v>
      </c>
      <c r="I71" s="4"/>
      <c r="J71" s="2"/>
      <c r="K71" s="3" t="str">
        <f>IF(J72="","",IF(J72=L72,"△",IF(J72&gt;=L72,"○","●")))</f>
        <v>△</v>
      </c>
      <c r="L71" s="5"/>
      <c r="M71" s="6"/>
      <c r="N71" s="3" t="str">
        <f>IF(M72="","",IF(M72=O72,"△",IF(M72&gt;=O72,"○","●")))</f>
        <v>○</v>
      </c>
      <c r="O71" s="26"/>
      <c r="P71" s="112">
        <f>IF(AND($H71="",$K71="",$N71=""),"",COUNTIF($D71:$N71,"○"))</f>
        <v>1</v>
      </c>
      <c r="Q71" s="113">
        <f>IF(AND($H71="",$K71="",$N71=""),"",COUNTIF($D71:$N71,"△"))</f>
        <v>2</v>
      </c>
      <c r="R71" s="113">
        <f>IF(AND($H71="",$K71="",$N71=""),"",COUNTIF($D71:$N71,"●"))</f>
        <v>0</v>
      </c>
      <c r="S71" s="113">
        <f>IF(P71="","",(P71*3)+(Q71*1))</f>
        <v>5</v>
      </c>
      <c r="T71" s="113">
        <f>IF(P71="","",SUM(G72,J72,M72))</f>
        <v>6</v>
      </c>
      <c r="U71" s="113">
        <f>IF(P71="","",SUM(I72,L72,O72))</f>
        <v>2</v>
      </c>
      <c r="V71" s="113">
        <f>IF(P71="","",T71-U71)</f>
        <v>4</v>
      </c>
      <c r="W71" s="102">
        <f>IF(X71="","",RANK(X71,$X71:$X78,0))</f>
        <v>2</v>
      </c>
      <c r="X71" s="71">
        <f>IF(V71="","",$S71*100+$V71*10+T71)</f>
        <v>546</v>
      </c>
    </row>
    <row r="72" spans="1:24" s="28" customFormat="1" ht="14.25" customHeight="1" thickBot="1">
      <c r="A72" s="103"/>
      <c r="B72" s="104"/>
      <c r="C72" s="105"/>
      <c r="D72" s="109"/>
      <c r="E72" s="110"/>
      <c r="F72" s="111"/>
      <c r="G72" s="7">
        <f>IF(F74="","",F74)</f>
        <v>2</v>
      </c>
      <c r="H72" s="8" t="s">
        <v>10</v>
      </c>
      <c r="I72" s="9">
        <f>IF(D74="","",D74)</f>
        <v>2</v>
      </c>
      <c r="J72" s="7">
        <f>IF(F76="","",F76)</f>
        <v>0</v>
      </c>
      <c r="K72" s="8" t="s">
        <v>10</v>
      </c>
      <c r="L72" s="9">
        <f>IF(D76="","",D76)</f>
        <v>0</v>
      </c>
      <c r="M72" s="7">
        <f>IF(F78="","",F78)</f>
        <v>4</v>
      </c>
      <c r="N72" s="8" t="s">
        <v>10</v>
      </c>
      <c r="O72" s="8">
        <f>IF(D78="","",D78)</f>
        <v>0</v>
      </c>
      <c r="P72" s="99"/>
      <c r="Q72" s="100"/>
      <c r="R72" s="100"/>
      <c r="S72" s="100"/>
      <c r="T72" s="100"/>
      <c r="U72" s="100"/>
      <c r="V72" s="100"/>
      <c r="W72" s="70"/>
      <c r="X72" s="71"/>
    </row>
    <row r="73" spans="1:24" s="28" customFormat="1" ht="13.5" customHeight="1">
      <c r="A73" s="89" t="s">
        <v>225</v>
      </c>
      <c r="B73" s="90"/>
      <c r="C73" s="91"/>
      <c r="D73" s="10"/>
      <c r="E73" s="11" t="str">
        <f>IF(D74="","",IF(D74=F74,"△",IF(D74&gt;=F74,"○","●")))</f>
        <v>△</v>
      </c>
      <c r="F73" s="12"/>
      <c r="G73" s="78"/>
      <c r="H73" s="79"/>
      <c r="I73" s="95"/>
      <c r="J73" s="6"/>
      <c r="K73" s="11" t="str">
        <f>IF(J74="","",IF(J74=L74,"△",IF(J74&gt;=L74,"○","●")))</f>
        <v>○</v>
      </c>
      <c r="L73" s="13"/>
      <c r="M73" s="6"/>
      <c r="N73" s="11" t="str">
        <f>IF(M74="","",IF(M74=O74,"△",IF(M74&gt;=O74,"○","●")))</f>
        <v>○</v>
      </c>
      <c r="O73" s="27"/>
      <c r="P73" s="82">
        <f>IF(AND($E73="",$K73="",$N73=""),"",COUNTIF($D73:$N73,"○"))</f>
        <v>2</v>
      </c>
      <c r="Q73" s="84">
        <f>IF(AND($E73="",$K73="",$N73=""),"",COUNTIF($D73:$N73,"△"))</f>
        <v>1</v>
      </c>
      <c r="R73" s="84">
        <f>IF(AND($E73="",$K73="",$N73=""),"",COUNTIF($D73:$N73,"●"))</f>
        <v>0</v>
      </c>
      <c r="S73" s="86">
        <f>IF(P73="","",(P73*3)+(Q73*1))</f>
        <v>7</v>
      </c>
      <c r="T73" s="86">
        <f>IF(P73="","",SUM(D74,J74,M74))</f>
        <v>9</v>
      </c>
      <c r="U73" s="86">
        <f>IF(P73="","",SUM(F74,L74,O74))</f>
        <v>5</v>
      </c>
      <c r="V73" s="86">
        <f>IF(P73="","",T73-U73)</f>
        <v>4</v>
      </c>
      <c r="W73" s="69">
        <f>IF(X73="","",RANK(X73,$X71:$X78,0))</f>
        <v>1</v>
      </c>
      <c r="X73" s="71">
        <f>IF(V73="","",$S73*100+$V73*10+T73)</f>
        <v>749</v>
      </c>
    </row>
    <row r="74" spans="1:24" s="28" customFormat="1" ht="14.25" customHeight="1" thickBot="1">
      <c r="A74" s="92"/>
      <c r="B74" s="93"/>
      <c r="C74" s="94"/>
      <c r="D74" s="14">
        <v>2</v>
      </c>
      <c r="E74" s="15" t="s">
        <v>10</v>
      </c>
      <c r="F74" s="16">
        <v>2</v>
      </c>
      <c r="G74" s="96"/>
      <c r="H74" s="97"/>
      <c r="I74" s="98"/>
      <c r="J74" s="17">
        <f>IF(I76="","",I76)</f>
        <v>4</v>
      </c>
      <c r="K74" s="18" t="s">
        <v>10</v>
      </c>
      <c r="L74" s="19">
        <f>IF(G76="","",G76)</f>
        <v>2</v>
      </c>
      <c r="M74" s="17">
        <f>IF(I78="","",I78)</f>
        <v>3</v>
      </c>
      <c r="N74" s="18" t="s">
        <v>10</v>
      </c>
      <c r="O74" s="18">
        <f>IF(G78="","",G78)</f>
        <v>1</v>
      </c>
      <c r="P74" s="99"/>
      <c r="Q74" s="100"/>
      <c r="R74" s="100"/>
      <c r="S74" s="101"/>
      <c r="T74" s="101"/>
      <c r="U74" s="101"/>
      <c r="V74" s="101"/>
      <c r="W74" s="70"/>
      <c r="X74" s="71"/>
    </row>
    <row r="75" spans="1:24" s="28" customFormat="1" ht="13.5" customHeight="1">
      <c r="A75" s="72" t="s">
        <v>23</v>
      </c>
      <c r="B75" s="73"/>
      <c r="C75" s="74"/>
      <c r="D75" s="10"/>
      <c r="E75" s="11" t="str">
        <f>IF(D76="","",IF(D76=F76,"△",IF(D76&gt;=F76,"○","●")))</f>
        <v>△</v>
      </c>
      <c r="F75" s="12"/>
      <c r="G75" s="11"/>
      <c r="H75" s="11" t="str">
        <f>IF(G76="","",IF(G76=I76,"△",IF(G76&gt;=I76,"○","●")))</f>
        <v>●</v>
      </c>
      <c r="I75" s="12"/>
      <c r="J75" s="78"/>
      <c r="K75" s="79"/>
      <c r="L75" s="95"/>
      <c r="M75" s="6"/>
      <c r="N75" s="11" t="str">
        <f>IF(M76="","",IF(M76=O76,"△",IF(M76&gt;=O76,"○","●")))</f>
        <v>△</v>
      </c>
      <c r="O75" s="27"/>
      <c r="P75" s="82">
        <f>IF(AND($E75="",$H75="",$N75=""),"",COUNTIF($D75:$N75,"○"))</f>
        <v>0</v>
      </c>
      <c r="Q75" s="84">
        <f>IF(AND($E75="",$H75="",$N75=""),"",COUNTIF($D75:$N75,"△"))</f>
        <v>2</v>
      </c>
      <c r="R75" s="84">
        <f>IF(AND($E75="",$H75="",$N75=""),"",COUNTIF($D75:$N75,"●"))</f>
        <v>1</v>
      </c>
      <c r="S75" s="86">
        <f>IF(P75="","",(P75*3)+(Q75*1))</f>
        <v>2</v>
      </c>
      <c r="T75" s="86">
        <f>IF(P75="","",SUM(G76,D76,M76))</f>
        <v>3</v>
      </c>
      <c r="U75" s="86">
        <f>IF(P75="","",SUM(F76,I76,O76))</f>
        <v>5</v>
      </c>
      <c r="V75" s="86">
        <f>IF(P75="","",T75-U75)</f>
        <v>-2</v>
      </c>
      <c r="W75" s="69">
        <f>IF(X75="","",RANK(X75,$X71:$X78,0))</f>
        <v>3</v>
      </c>
      <c r="X75" s="71">
        <f>IF(V75="","",$S75*100+$V75*10+T75)</f>
        <v>183</v>
      </c>
    </row>
    <row r="76" spans="1:24" s="28" customFormat="1" ht="14.25" customHeight="1" thickBot="1">
      <c r="A76" s="103"/>
      <c r="B76" s="104"/>
      <c r="C76" s="105"/>
      <c r="D76" s="14">
        <v>0</v>
      </c>
      <c r="E76" s="15" t="s">
        <v>10</v>
      </c>
      <c r="F76" s="16">
        <v>0</v>
      </c>
      <c r="G76" s="14">
        <v>2</v>
      </c>
      <c r="H76" s="15" t="s">
        <v>10</v>
      </c>
      <c r="I76" s="16">
        <v>4</v>
      </c>
      <c r="J76" s="96"/>
      <c r="K76" s="97"/>
      <c r="L76" s="98"/>
      <c r="M76" s="17">
        <f>IF(L78="","",L78)</f>
        <v>1</v>
      </c>
      <c r="N76" s="18" t="s">
        <v>10</v>
      </c>
      <c r="O76" s="18">
        <f>IF(J78="","",J78)</f>
        <v>1</v>
      </c>
      <c r="P76" s="99"/>
      <c r="Q76" s="100"/>
      <c r="R76" s="100"/>
      <c r="S76" s="101"/>
      <c r="T76" s="101"/>
      <c r="U76" s="101"/>
      <c r="V76" s="101"/>
      <c r="W76" s="70"/>
      <c r="X76" s="71"/>
    </row>
    <row r="77" spans="1:24" s="28" customFormat="1" ht="13.5" customHeight="1">
      <c r="A77" s="190" t="s">
        <v>171</v>
      </c>
      <c r="B77" s="191"/>
      <c r="C77" s="192"/>
      <c r="D77" s="25"/>
      <c r="E77" s="20" t="str">
        <f>IF(D78="","",IF(D78=F78,"△",IF(D78&gt;=F78,"○","●")))</f>
        <v>●</v>
      </c>
      <c r="F77" s="21"/>
      <c r="G77" s="20"/>
      <c r="H77" s="20" t="str">
        <f>IF(G78="","",IF(G78=I78,"△",IF(G78&gt;=I78,"○","●")))</f>
        <v>●</v>
      </c>
      <c r="I77" s="21"/>
      <c r="J77" s="20"/>
      <c r="K77" s="20" t="str">
        <f>IF(J78="","",IF(J78=L78,"△",IF(J78&gt;=L78,"○","●")))</f>
        <v>△</v>
      </c>
      <c r="L77" s="21"/>
      <c r="M77" s="78"/>
      <c r="N77" s="79"/>
      <c r="O77" s="79"/>
      <c r="P77" s="82">
        <f>IF(AND($E77="",$H77="",$N77=""),"",COUNTIF($D77:$N77,"○"))</f>
        <v>0</v>
      </c>
      <c r="Q77" s="84">
        <f>IF(AND($E77="",$H77="",$N77=""),"",COUNTIF($D77:$N77,"△"))</f>
        <v>1</v>
      </c>
      <c r="R77" s="84">
        <f>IF(AND($E77="",$H77="",$N77=""),"",COUNTIF($D77:$N77,"●"))</f>
        <v>2</v>
      </c>
      <c r="S77" s="86">
        <f>IF(P77="","",(P77*3)+(Q77*1))</f>
        <v>1</v>
      </c>
      <c r="T77" s="86">
        <f>IF(P77="","",SUM(G78,D78,J78))</f>
        <v>2</v>
      </c>
      <c r="U77" s="86">
        <f>IF(P77="","",SUM(F78,I78,L78))</f>
        <v>8</v>
      </c>
      <c r="V77" s="86">
        <f>IF(P77="","",T77-U77)</f>
        <v>-6</v>
      </c>
      <c r="W77" s="69">
        <v>4</v>
      </c>
      <c r="X77" s="71">
        <f>IF(V77="","",$S77*100+$V77*10+T77)</f>
        <v>42</v>
      </c>
    </row>
    <row r="78" spans="1:24" ht="14.25" customHeight="1" thickBot="1">
      <c r="A78" s="193"/>
      <c r="B78" s="194"/>
      <c r="C78" s="195"/>
      <c r="D78" s="22">
        <v>0</v>
      </c>
      <c r="E78" s="23" t="s">
        <v>10</v>
      </c>
      <c r="F78" s="24">
        <v>4</v>
      </c>
      <c r="G78" s="22">
        <v>1</v>
      </c>
      <c r="H78" s="23" t="s">
        <v>10</v>
      </c>
      <c r="I78" s="24">
        <v>3</v>
      </c>
      <c r="J78" s="22">
        <v>1</v>
      </c>
      <c r="K78" s="23" t="s">
        <v>10</v>
      </c>
      <c r="L78" s="24">
        <v>1</v>
      </c>
      <c r="M78" s="80"/>
      <c r="N78" s="81"/>
      <c r="O78" s="81"/>
      <c r="P78" s="83"/>
      <c r="Q78" s="85"/>
      <c r="R78" s="85"/>
      <c r="S78" s="87"/>
      <c r="T78" s="87"/>
      <c r="U78" s="87"/>
      <c r="V78" s="87"/>
      <c r="W78" s="88"/>
      <c r="X78" s="71"/>
    </row>
    <row r="79" spans="1:24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42"/>
      <c r="O79" s="42"/>
      <c r="P79" s="43"/>
      <c r="Q79" s="43"/>
      <c r="R79" s="43"/>
      <c r="S79" s="44"/>
      <c r="T79" s="44"/>
      <c r="U79" s="44"/>
      <c r="V79" s="44"/>
      <c r="W79" s="44"/>
      <c r="X79" s="45"/>
    </row>
    <row r="80" spans="1:24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42"/>
      <c r="O80" s="42"/>
      <c r="P80" s="43"/>
      <c r="Q80" s="43"/>
      <c r="R80" s="43"/>
      <c r="S80" s="44"/>
      <c r="T80" s="44"/>
      <c r="U80" s="44"/>
      <c r="V80" s="44"/>
      <c r="W80" s="44"/>
      <c r="X80" s="45"/>
    </row>
    <row r="81" spans="1:34" ht="17.25" customHeight="1">
      <c r="A81" s="142" t="s">
        <v>227</v>
      </c>
      <c r="B81" s="142"/>
      <c r="C81" s="142"/>
      <c r="D81" s="142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34" ht="17.25" customHeight="1">
      <c r="A82" s="177"/>
      <c r="B82" s="210"/>
      <c r="C82" s="210"/>
      <c r="D82" s="178"/>
      <c r="E82" s="177" t="s">
        <v>229</v>
      </c>
      <c r="F82" s="210"/>
      <c r="G82" s="210"/>
      <c r="H82" s="178"/>
      <c r="I82" s="177" t="s">
        <v>230</v>
      </c>
      <c r="J82" s="210"/>
      <c r="K82" s="210"/>
      <c r="L82" s="178"/>
      <c r="M82" s="177" t="s">
        <v>231</v>
      </c>
      <c r="N82" s="210"/>
      <c r="O82" s="210"/>
      <c r="P82" s="178"/>
      <c r="Q82" s="177" t="s">
        <v>5</v>
      </c>
      <c r="R82" s="178"/>
      <c r="S82" s="179" t="s">
        <v>6</v>
      </c>
      <c r="T82" s="179"/>
      <c r="U82" s="179" t="s">
        <v>7</v>
      </c>
      <c r="V82" s="179"/>
      <c r="W82" s="179" t="s">
        <v>41</v>
      </c>
      <c r="X82" s="179"/>
      <c r="Y82" s="179" t="s">
        <v>9</v>
      </c>
      <c r="Z82" s="179"/>
      <c r="AA82" s="46"/>
      <c r="AB82" s="47"/>
      <c r="AG82" s="47"/>
      <c r="AH82" s="47"/>
    </row>
    <row r="83" spans="1:34" ht="17.25" customHeight="1">
      <c r="A83" s="177" t="s">
        <v>229</v>
      </c>
      <c r="B83" s="210"/>
      <c r="C83" s="210"/>
      <c r="D83" s="178"/>
      <c r="E83" s="170"/>
      <c r="F83" s="171"/>
      <c r="G83" s="171"/>
      <c r="H83" s="172"/>
      <c r="I83" s="173" t="s">
        <v>235</v>
      </c>
      <c r="J83" s="174"/>
      <c r="K83" s="174"/>
      <c r="L83" s="175"/>
      <c r="M83" s="173" t="s">
        <v>82</v>
      </c>
      <c r="N83" s="174"/>
      <c r="O83" s="174"/>
      <c r="P83" s="175"/>
      <c r="Q83" s="173" t="s">
        <v>237</v>
      </c>
      <c r="R83" s="175"/>
      <c r="S83" s="176" t="s">
        <v>237</v>
      </c>
      <c r="T83" s="176"/>
      <c r="U83" s="176" t="s">
        <v>238</v>
      </c>
      <c r="V83" s="176"/>
      <c r="W83" s="176" t="s">
        <v>243</v>
      </c>
      <c r="X83" s="176"/>
      <c r="Y83" s="176" t="s">
        <v>244</v>
      </c>
      <c r="Z83" s="176"/>
      <c r="AA83" s="46"/>
      <c r="AB83" s="47"/>
      <c r="AG83" s="47"/>
      <c r="AH83" s="47"/>
    </row>
    <row r="84" spans="1:34" ht="17.25" customHeight="1">
      <c r="A84" s="177" t="s">
        <v>230</v>
      </c>
      <c r="B84" s="210"/>
      <c r="C84" s="210"/>
      <c r="D84" s="178"/>
      <c r="E84" s="173" t="s">
        <v>232</v>
      </c>
      <c r="F84" s="174"/>
      <c r="G84" s="174"/>
      <c r="H84" s="175"/>
      <c r="I84" s="170"/>
      <c r="J84" s="171"/>
      <c r="K84" s="171"/>
      <c r="L84" s="172"/>
      <c r="M84" s="173" t="s">
        <v>236</v>
      </c>
      <c r="N84" s="174"/>
      <c r="O84" s="174"/>
      <c r="P84" s="175"/>
      <c r="Q84" s="173" t="s">
        <v>238</v>
      </c>
      <c r="R84" s="175"/>
      <c r="S84" s="176" t="s">
        <v>239</v>
      </c>
      <c r="T84" s="176"/>
      <c r="U84" s="176" t="s">
        <v>241</v>
      </c>
      <c r="V84" s="176"/>
      <c r="W84" s="176" t="s">
        <v>75</v>
      </c>
      <c r="X84" s="176"/>
      <c r="Y84" s="176" t="s">
        <v>79</v>
      </c>
      <c r="Z84" s="176"/>
      <c r="AA84" s="46"/>
      <c r="AB84" s="47"/>
      <c r="AG84" s="47"/>
      <c r="AH84" s="47"/>
    </row>
    <row r="85" spans="1:34" ht="17.25" customHeight="1">
      <c r="A85" s="177" t="s">
        <v>231</v>
      </c>
      <c r="B85" s="210"/>
      <c r="C85" s="210"/>
      <c r="D85" s="178"/>
      <c r="E85" s="173" t="s">
        <v>233</v>
      </c>
      <c r="F85" s="174"/>
      <c r="G85" s="174"/>
      <c r="H85" s="175"/>
      <c r="I85" s="173" t="s">
        <v>234</v>
      </c>
      <c r="J85" s="174"/>
      <c r="K85" s="174"/>
      <c r="L85" s="175"/>
      <c r="M85" s="170"/>
      <c r="N85" s="171"/>
      <c r="O85" s="171"/>
      <c r="P85" s="172"/>
      <c r="Q85" s="173" t="s">
        <v>80</v>
      </c>
      <c r="R85" s="175"/>
      <c r="S85" s="176" t="s">
        <v>240</v>
      </c>
      <c r="T85" s="176"/>
      <c r="U85" s="176" t="s">
        <v>242</v>
      </c>
      <c r="V85" s="176"/>
      <c r="W85" s="176" t="s">
        <v>74</v>
      </c>
      <c r="X85" s="176"/>
      <c r="Y85" s="176" t="s">
        <v>74</v>
      </c>
      <c r="Z85" s="176"/>
      <c r="AA85" s="46"/>
      <c r="AB85" s="47"/>
      <c r="AG85" s="47"/>
      <c r="AH85" s="47"/>
    </row>
    <row r="86" spans="1:34" ht="17.25" customHeight="1">
      <c r="A86" s="229" t="s">
        <v>228</v>
      </c>
      <c r="B86" s="229"/>
      <c r="C86" s="229"/>
      <c r="D86" s="229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9"/>
    </row>
    <row r="87" spans="1:34" ht="17.25" customHeight="1">
      <c r="A87" s="177"/>
      <c r="B87" s="210"/>
      <c r="C87" s="210"/>
      <c r="D87" s="178"/>
      <c r="E87" s="177" t="s">
        <v>245</v>
      </c>
      <c r="F87" s="210"/>
      <c r="G87" s="210"/>
      <c r="H87" s="178"/>
      <c r="I87" s="177" t="s">
        <v>190</v>
      </c>
      <c r="J87" s="210"/>
      <c r="K87" s="210"/>
      <c r="L87" s="178"/>
      <c r="M87" s="177" t="s">
        <v>246</v>
      </c>
      <c r="N87" s="210"/>
      <c r="O87" s="210"/>
      <c r="P87" s="178"/>
      <c r="Q87" s="177" t="s">
        <v>5</v>
      </c>
      <c r="R87" s="178"/>
      <c r="S87" s="179" t="s">
        <v>6</v>
      </c>
      <c r="T87" s="179"/>
      <c r="U87" s="179" t="s">
        <v>7</v>
      </c>
      <c r="V87" s="179"/>
      <c r="W87" s="179" t="s">
        <v>41</v>
      </c>
      <c r="X87" s="179"/>
      <c r="Y87" s="179" t="s">
        <v>9</v>
      </c>
      <c r="Z87" s="179"/>
      <c r="AA87" s="46"/>
      <c r="AB87" s="47"/>
      <c r="AG87" s="47"/>
      <c r="AH87" s="47"/>
    </row>
    <row r="88" spans="1:34" ht="17.25" customHeight="1">
      <c r="A88" s="177" t="s">
        <v>245</v>
      </c>
      <c r="B88" s="210"/>
      <c r="C88" s="210"/>
      <c r="D88" s="178"/>
      <c r="E88" s="170"/>
      <c r="F88" s="171"/>
      <c r="G88" s="171"/>
      <c r="H88" s="172"/>
      <c r="I88" s="173" t="s">
        <v>247</v>
      </c>
      <c r="J88" s="174"/>
      <c r="K88" s="174"/>
      <c r="L88" s="175"/>
      <c r="M88" s="173" t="s">
        <v>250</v>
      </c>
      <c r="N88" s="174"/>
      <c r="O88" s="174"/>
      <c r="P88" s="175"/>
      <c r="Q88" s="173" t="s">
        <v>252</v>
      </c>
      <c r="R88" s="175"/>
      <c r="S88" s="176" t="s">
        <v>79</v>
      </c>
      <c r="T88" s="176"/>
      <c r="U88" s="176" t="s">
        <v>80</v>
      </c>
      <c r="V88" s="176"/>
      <c r="W88" s="176" t="s">
        <v>81</v>
      </c>
      <c r="X88" s="176"/>
      <c r="Y88" s="176" t="s">
        <v>256</v>
      </c>
      <c r="Z88" s="176"/>
      <c r="AA88" s="46"/>
      <c r="AB88" s="47"/>
      <c r="AG88" s="47"/>
      <c r="AH88" s="47"/>
    </row>
    <row r="89" spans="1:34" ht="17.25" customHeight="1">
      <c r="A89" s="177" t="s">
        <v>190</v>
      </c>
      <c r="B89" s="210"/>
      <c r="C89" s="210"/>
      <c r="D89" s="178"/>
      <c r="E89" s="173" t="s">
        <v>247</v>
      </c>
      <c r="F89" s="174"/>
      <c r="G89" s="174"/>
      <c r="H89" s="175"/>
      <c r="I89" s="170"/>
      <c r="J89" s="171"/>
      <c r="K89" s="171"/>
      <c r="L89" s="172"/>
      <c r="M89" s="173" t="s">
        <v>251</v>
      </c>
      <c r="N89" s="174"/>
      <c r="O89" s="174"/>
      <c r="P89" s="175"/>
      <c r="Q89" s="173" t="s">
        <v>80</v>
      </c>
      <c r="R89" s="175"/>
      <c r="S89" s="176" t="s">
        <v>80</v>
      </c>
      <c r="T89" s="176"/>
      <c r="U89" s="176" t="s">
        <v>253</v>
      </c>
      <c r="V89" s="176"/>
      <c r="W89" s="176" t="s">
        <v>255</v>
      </c>
      <c r="X89" s="176"/>
      <c r="Y89" s="176" t="s">
        <v>74</v>
      </c>
      <c r="Z89" s="176"/>
      <c r="AA89" s="46"/>
      <c r="AB89" s="47"/>
      <c r="AC89" s="47"/>
      <c r="AD89" s="47"/>
      <c r="AE89" s="47"/>
      <c r="AF89" s="47"/>
      <c r="AG89" s="47"/>
      <c r="AH89" s="47"/>
    </row>
    <row r="90" spans="1:34" ht="17.25" customHeight="1">
      <c r="A90" s="177" t="s">
        <v>246</v>
      </c>
      <c r="B90" s="210"/>
      <c r="C90" s="210"/>
      <c r="D90" s="178"/>
      <c r="E90" s="173" t="s">
        <v>248</v>
      </c>
      <c r="F90" s="174"/>
      <c r="G90" s="174"/>
      <c r="H90" s="175"/>
      <c r="I90" s="173" t="s">
        <v>249</v>
      </c>
      <c r="J90" s="174"/>
      <c r="K90" s="174"/>
      <c r="L90" s="175"/>
      <c r="M90" s="170"/>
      <c r="N90" s="171"/>
      <c r="O90" s="171"/>
      <c r="P90" s="172"/>
      <c r="Q90" s="173" t="s">
        <v>78</v>
      </c>
      <c r="R90" s="175"/>
      <c r="S90" s="176" t="s">
        <v>76</v>
      </c>
      <c r="T90" s="176"/>
      <c r="U90" s="176" t="s">
        <v>254</v>
      </c>
      <c r="V90" s="176"/>
      <c r="W90" s="176" t="s">
        <v>74</v>
      </c>
      <c r="X90" s="176"/>
      <c r="Y90" s="176" t="s">
        <v>79</v>
      </c>
      <c r="Z90" s="176"/>
      <c r="AA90" s="46"/>
      <c r="AB90" s="47"/>
      <c r="AC90" s="47"/>
      <c r="AD90" s="47"/>
      <c r="AE90" s="47"/>
      <c r="AF90" s="47"/>
      <c r="AG90" s="47"/>
      <c r="AH90" s="47"/>
    </row>
    <row r="91" spans="1:34" s="47" customFormat="1" ht="17.25" customHeight="1">
      <c r="A91" s="50"/>
      <c r="B91" s="50"/>
      <c r="C91" s="50"/>
      <c r="D91" s="5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46"/>
    </row>
    <row r="92" spans="1:34" s="47" customFormat="1" ht="17.25" customHeight="1">
      <c r="A92" s="50"/>
      <c r="B92" s="182" t="s">
        <v>61</v>
      </c>
      <c r="C92" s="182"/>
      <c r="D92" s="182"/>
      <c r="E92" s="183" t="s">
        <v>257</v>
      </c>
      <c r="F92" s="183"/>
      <c r="G92" s="183"/>
      <c r="H92" s="51" t="s">
        <v>258</v>
      </c>
      <c r="I92" s="51" t="s">
        <v>62</v>
      </c>
      <c r="J92" s="51" t="s">
        <v>64</v>
      </c>
      <c r="K92" s="183" t="s">
        <v>96</v>
      </c>
      <c r="L92" s="183"/>
      <c r="M92" s="183"/>
      <c r="N92" s="51"/>
      <c r="O92" s="51"/>
      <c r="P92" s="182" t="s">
        <v>65</v>
      </c>
      <c r="Q92" s="182"/>
      <c r="R92" s="182"/>
      <c r="S92" s="183" t="s">
        <v>259</v>
      </c>
      <c r="T92" s="183"/>
      <c r="U92" s="51" t="s">
        <v>87</v>
      </c>
      <c r="V92" s="51" t="s">
        <v>62</v>
      </c>
      <c r="W92" s="51" t="s">
        <v>87</v>
      </c>
      <c r="X92" s="183" t="s">
        <v>260</v>
      </c>
      <c r="Y92" s="183"/>
      <c r="Z92" s="54"/>
    </row>
    <row r="93" spans="1:34">
      <c r="U93" s="55"/>
      <c r="V93" s="56"/>
      <c r="W93" s="55"/>
    </row>
    <row r="94" spans="1:34" ht="14.25">
      <c r="B94" s="182" t="s">
        <v>68</v>
      </c>
      <c r="C94" s="182"/>
      <c r="D94" s="182"/>
      <c r="E94" s="183" t="s">
        <v>168</v>
      </c>
      <c r="F94" s="183"/>
      <c r="G94" s="183"/>
      <c r="H94" s="51" t="s">
        <v>69</v>
      </c>
      <c r="I94" s="51" t="s">
        <v>62</v>
      </c>
      <c r="J94" s="51" t="s">
        <v>85</v>
      </c>
      <c r="K94" s="183" t="s">
        <v>189</v>
      </c>
      <c r="L94" s="183"/>
      <c r="M94" s="183"/>
      <c r="V94" s="56"/>
      <c r="W94" s="55"/>
    </row>
    <row r="95" spans="1:34">
      <c r="H95" s="55"/>
      <c r="I95" s="57"/>
      <c r="J95" s="55"/>
      <c r="Q95" s="58" t="s">
        <v>70</v>
      </c>
      <c r="R95" s="180" t="s">
        <v>189</v>
      </c>
      <c r="S95" s="181"/>
      <c r="T95" s="56" t="s">
        <v>71</v>
      </c>
      <c r="U95" s="180" t="s">
        <v>168</v>
      </c>
      <c r="V95" s="180"/>
      <c r="W95" s="209" t="s">
        <v>72</v>
      </c>
      <c r="X95" s="180" t="s">
        <v>259</v>
      </c>
      <c r="Y95" s="180"/>
    </row>
    <row r="96" spans="1:34">
      <c r="H96" s="55"/>
      <c r="I96" s="57"/>
      <c r="J96" s="55"/>
      <c r="Q96" s="58"/>
      <c r="R96" s="56"/>
      <c r="S96" s="60"/>
      <c r="T96" s="56"/>
      <c r="U96" s="56"/>
      <c r="V96" s="56"/>
      <c r="W96" s="209"/>
      <c r="X96" s="183" t="s">
        <v>260</v>
      </c>
      <c r="Y96" s="183"/>
    </row>
  </sheetData>
  <mergeCells count="437">
    <mergeCell ref="A75:C76"/>
    <mergeCell ref="J75:L76"/>
    <mergeCell ref="X75:X76"/>
    <mergeCell ref="M77:O78"/>
    <mergeCell ref="X96:Y96"/>
    <mergeCell ref="X71:X72"/>
    <mergeCell ref="A73:C74"/>
    <mergeCell ref="G73:I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X95:Y95"/>
    <mergeCell ref="A86:D86"/>
    <mergeCell ref="A87:D87"/>
    <mergeCell ref="E87:H87"/>
    <mergeCell ref="I87:L87"/>
    <mergeCell ref="M87:P87"/>
    <mergeCell ref="Q87:R87"/>
    <mergeCell ref="T69:T70"/>
    <mergeCell ref="U69:U70"/>
    <mergeCell ref="V69:V70"/>
    <mergeCell ref="W69:W70"/>
    <mergeCell ref="A71:C72"/>
    <mergeCell ref="D71:F72"/>
    <mergeCell ref="P71:P72"/>
    <mergeCell ref="Q71:Q72"/>
    <mergeCell ref="R71:R72"/>
    <mergeCell ref="S71:S72"/>
    <mergeCell ref="T71:T72"/>
    <mergeCell ref="U71:U72"/>
    <mergeCell ref="V71:V72"/>
    <mergeCell ref="W71:W72"/>
    <mergeCell ref="A69:C70"/>
    <mergeCell ref="D69:F70"/>
    <mergeCell ref="G69:I70"/>
    <mergeCell ref="J69:L70"/>
    <mergeCell ref="M69:O70"/>
    <mergeCell ref="P69:P70"/>
    <mergeCell ref="Q69:Q70"/>
    <mergeCell ref="R69:R70"/>
    <mergeCell ref="S69:S70"/>
    <mergeCell ref="W64:W65"/>
    <mergeCell ref="X64:X65"/>
    <mergeCell ref="A66:C67"/>
    <mergeCell ref="M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A64:C65"/>
    <mergeCell ref="J64:L65"/>
    <mergeCell ref="P64:P65"/>
    <mergeCell ref="Q64:Q65"/>
    <mergeCell ref="R64:R65"/>
    <mergeCell ref="S64:S65"/>
    <mergeCell ref="T64:T65"/>
    <mergeCell ref="U64:U65"/>
    <mergeCell ref="V64:V65"/>
    <mergeCell ref="W60:W61"/>
    <mergeCell ref="V58:V59"/>
    <mergeCell ref="X60:X61"/>
    <mergeCell ref="A62:C63"/>
    <mergeCell ref="G62:I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A60:C61"/>
    <mergeCell ref="D60:F61"/>
    <mergeCell ref="P60:P61"/>
    <mergeCell ref="Q60:Q61"/>
    <mergeCell ref="R60:R61"/>
    <mergeCell ref="S60:S61"/>
    <mergeCell ref="T60:T61"/>
    <mergeCell ref="U60:U61"/>
    <mergeCell ref="V60:V61"/>
    <mergeCell ref="W47:W48"/>
    <mergeCell ref="X47:X48"/>
    <mergeCell ref="A49:C50"/>
    <mergeCell ref="M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A47:C48"/>
    <mergeCell ref="J47:L48"/>
    <mergeCell ref="P47:P48"/>
    <mergeCell ref="Q47:Q48"/>
    <mergeCell ref="R47:R48"/>
    <mergeCell ref="S47:S48"/>
    <mergeCell ref="T47:T48"/>
    <mergeCell ref="U47:U48"/>
    <mergeCell ref="V47:V48"/>
    <mergeCell ref="X43:X44"/>
    <mergeCell ref="A45:C46"/>
    <mergeCell ref="G45:I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T41:T42"/>
    <mergeCell ref="U41:U42"/>
    <mergeCell ref="V41:V42"/>
    <mergeCell ref="W41:W42"/>
    <mergeCell ref="A43:C44"/>
    <mergeCell ref="D43:F44"/>
    <mergeCell ref="P43:P44"/>
    <mergeCell ref="Q43:Q44"/>
    <mergeCell ref="R43:R44"/>
    <mergeCell ref="S43:S44"/>
    <mergeCell ref="T43:T44"/>
    <mergeCell ref="U43:U44"/>
    <mergeCell ref="V43:V44"/>
    <mergeCell ref="W43:W44"/>
    <mergeCell ref="A41:C42"/>
    <mergeCell ref="D41:F42"/>
    <mergeCell ref="G41:I42"/>
    <mergeCell ref="J41:L42"/>
    <mergeCell ref="M41:O42"/>
    <mergeCell ref="P41:P42"/>
    <mergeCell ref="Q41:Q42"/>
    <mergeCell ref="R41:R42"/>
    <mergeCell ref="S41:S42"/>
    <mergeCell ref="W36:W37"/>
    <mergeCell ref="X36:X37"/>
    <mergeCell ref="A38:C39"/>
    <mergeCell ref="M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A36:C37"/>
    <mergeCell ref="J36:L37"/>
    <mergeCell ref="P36:P37"/>
    <mergeCell ref="Q36:Q37"/>
    <mergeCell ref="R36:R37"/>
    <mergeCell ref="S36:S37"/>
    <mergeCell ref="T36:T37"/>
    <mergeCell ref="U36:U37"/>
    <mergeCell ref="V36:V37"/>
    <mergeCell ref="X32:X33"/>
    <mergeCell ref="A34:C35"/>
    <mergeCell ref="G34:I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T30:T31"/>
    <mergeCell ref="U30:U31"/>
    <mergeCell ref="V30:V31"/>
    <mergeCell ref="W30:W31"/>
    <mergeCell ref="A32:C33"/>
    <mergeCell ref="D32:F33"/>
    <mergeCell ref="P32:P33"/>
    <mergeCell ref="Q32:Q33"/>
    <mergeCell ref="R32:R33"/>
    <mergeCell ref="S32:S33"/>
    <mergeCell ref="T32:T33"/>
    <mergeCell ref="U32:U33"/>
    <mergeCell ref="V32:V33"/>
    <mergeCell ref="W32:W33"/>
    <mergeCell ref="A30:C31"/>
    <mergeCell ref="D30:F31"/>
    <mergeCell ref="G30:I31"/>
    <mergeCell ref="J30:L31"/>
    <mergeCell ref="M30:O31"/>
    <mergeCell ref="P30:P31"/>
    <mergeCell ref="Q30:Q31"/>
    <mergeCell ref="R30:R31"/>
    <mergeCell ref="S30:S31"/>
    <mergeCell ref="R95:S95"/>
    <mergeCell ref="U95:V95"/>
    <mergeCell ref="A89:D89"/>
    <mergeCell ref="E89:H89"/>
    <mergeCell ref="I89:L89"/>
    <mergeCell ref="M89:P89"/>
    <mergeCell ref="Q89:R89"/>
    <mergeCell ref="S89:T89"/>
    <mergeCell ref="U89:V89"/>
    <mergeCell ref="B92:D92"/>
    <mergeCell ref="E92:G92"/>
    <mergeCell ref="K92:M92"/>
    <mergeCell ref="P92:R92"/>
    <mergeCell ref="S92:T92"/>
    <mergeCell ref="W89:X89"/>
    <mergeCell ref="Y82:Z82"/>
    <mergeCell ref="A83:D83"/>
    <mergeCell ref="A85:D85"/>
    <mergeCell ref="E85:H85"/>
    <mergeCell ref="I85:L85"/>
    <mergeCell ref="M85:P85"/>
    <mergeCell ref="Q85:R85"/>
    <mergeCell ref="S85:T85"/>
    <mergeCell ref="U85:V85"/>
    <mergeCell ref="W85:X85"/>
    <mergeCell ref="Y85:Z85"/>
    <mergeCell ref="E83:H83"/>
    <mergeCell ref="I83:L83"/>
    <mergeCell ref="M83:P83"/>
    <mergeCell ref="Q83:R83"/>
    <mergeCell ref="S83:T83"/>
    <mergeCell ref="U83:V83"/>
    <mergeCell ref="W83:X83"/>
    <mergeCell ref="Y83:Z83"/>
    <mergeCell ref="A84:D84"/>
    <mergeCell ref="E84:H84"/>
    <mergeCell ref="I84:L84"/>
    <mergeCell ref="M84:P84"/>
    <mergeCell ref="A54:X54"/>
    <mergeCell ref="H56:X56"/>
    <mergeCell ref="A81:D81"/>
    <mergeCell ref="A82:D82"/>
    <mergeCell ref="A56:C57"/>
    <mergeCell ref="E82:H82"/>
    <mergeCell ref="I82:L82"/>
    <mergeCell ref="M82:P82"/>
    <mergeCell ref="Q82:R82"/>
    <mergeCell ref="S82:T82"/>
    <mergeCell ref="U82:V82"/>
    <mergeCell ref="W82:X82"/>
    <mergeCell ref="A58:C59"/>
    <mergeCell ref="D58:F59"/>
    <mergeCell ref="G58:I59"/>
    <mergeCell ref="J58:L59"/>
    <mergeCell ref="M58:O59"/>
    <mergeCell ref="P58:P59"/>
    <mergeCell ref="Q58:Q59"/>
    <mergeCell ref="R58:R59"/>
    <mergeCell ref="S58:S59"/>
    <mergeCell ref="T58:T59"/>
    <mergeCell ref="U58:U59"/>
    <mergeCell ref="W58:W59"/>
    <mergeCell ref="X27:X28"/>
    <mergeCell ref="U25:U26"/>
    <mergeCell ref="V25:V26"/>
    <mergeCell ref="W25:W26"/>
    <mergeCell ref="X25:X26"/>
    <mergeCell ref="A27:C28"/>
    <mergeCell ref="M27:O28"/>
    <mergeCell ref="P27:P28"/>
    <mergeCell ref="Q27:Q28"/>
    <mergeCell ref="R27:R28"/>
    <mergeCell ref="S27:S28"/>
    <mergeCell ref="A25:C26"/>
    <mergeCell ref="J25:L26"/>
    <mergeCell ref="P25:P26"/>
    <mergeCell ref="Q25:Q26"/>
    <mergeCell ref="R25:R26"/>
    <mergeCell ref="S25:S26"/>
    <mergeCell ref="T25:T26"/>
    <mergeCell ref="V27:V28"/>
    <mergeCell ref="W27:W28"/>
    <mergeCell ref="T27:T28"/>
    <mergeCell ref="U27:U28"/>
    <mergeCell ref="P19:P20"/>
    <mergeCell ref="W21:W22"/>
    <mergeCell ref="X21:X22"/>
    <mergeCell ref="A23:C24"/>
    <mergeCell ref="G23:I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W14:W15"/>
    <mergeCell ref="X14:X15"/>
    <mergeCell ref="S14:S15"/>
    <mergeCell ref="W19:W20"/>
    <mergeCell ref="A21:C22"/>
    <mergeCell ref="D21:F22"/>
    <mergeCell ref="P21:P22"/>
    <mergeCell ref="Q21:Q22"/>
    <mergeCell ref="R21:R22"/>
    <mergeCell ref="S21:S22"/>
    <mergeCell ref="T21:T22"/>
    <mergeCell ref="U21:U22"/>
    <mergeCell ref="V21:V22"/>
    <mergeCell ref="Q19:Q20"/>
    <mergeCell ref="R19:R20"/>
    <mergeCell ref="S19:S20"/>
    <mergeCell ref="T19:T20"/>
    <mergeCell ref="U19:U20"/>
    <mergeCell ref="V19:V20"/>
    <mergeCell ref="A19:C20"/>
    <mergeCell ref="D19:F20"/>
    <mergeCell ref="G19:I20"/>
    <mergeCell ref="J19:L20"/>
    <mergeCell ref="M19:O20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Z7:AA7"/>
    <mergeCell ref="R8:R9"/>
    <mergeCell ref="S8:S9"/>
    <mergeCell ref="T8:T9"/>
    <mergeCell ref="U8:U9"/>
    <mergeCell ref="V8:V9"/>
    <mergeCell ref="W8:W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S84:T84"/>
    <mergeCell ref="U84:V84"/>
    <mergeCell ref="W84:X84"/>
    <mergeCell ref="Y84:Z84"/>
    <mergeCell ref="W87:X87"/>
    <mergeCell ref="Y87:Z87"/>
    <mergeCell ref="A88:D88"/>
    <mergeCell ref="E88:H88"/>
    <mergeCell ref="I88:L88"/>
    <mergeCell ref="M88:P88"/>
    <mergeCell ref="Q88:R88"/>
    <mergeCell ref="S88:T88"/>
    <mergeCell ref="U88:V88"/>
    <mergeCell ref="W88:X88"/>
    <mergeCell ref="Y88:Z88"/>
    <mergeCell ref="Q84:R84"/>
    <mergeCell ref="S87:T87"/>
    <mergeCell ref="U87:V87"/>
    <mergeCell ref="A90:D90"/>
    <mergeCell ref="E90:H90"/>
    <mergeCell ref="I90:L90"/>
    <mergeCell ref="M90:P90"/>
    <mergeCell ref="Q90:R90"/>
    <mergeCell ref="S90:T90"/>
    <mergeCell ref="U90:V90"/>
    <mergeCell ref="W90:X90"/>
    <mergeCell ref="Y90:Z90"/>
    <mergeCell ref="W95:W96"/>
    <mergeCell ref="X92:Y92"/>
    <mergeCell ref="B94:D94"/>
    <mergeCell ref="E94:G94"/>
    <mergeCell ref="K94:M94"/>
    <mergeCell ref="P75:P76"/>
    <mergeCell ref="Q75:Q76"/>
    <mergeCell ref="R75:R76"/>
    <mergeCell ref="S75:S76"/>
    <mergeCell ref="T75:T76"/>
    <mergeCell ref="U75:U76"/>
    <mergeCell ref="V75:V76"/>
    <mergeCell ref="W75:W76"/>
    <mergeCell ref="W77:W78"/>
    <mergeCell ref="X77:X78"/>
    <mergeCell ref="A77:C78"/>
    <mergeCell ref="P77:P78"/>
    <mergeCell ref="Q77:Q78"/>
    <mergeCell ref="R77:R78"/>
    <mergeCell ref="S77:S78"/>
    <mergeCell ref="T77:T78"/>
    <mergeCell ref="U77:U78"/>
    <mergeCell ref="V77:V78"/>
    <mergeCell ref="Y89:Z89"/>
  </mergeCells>
  <phoneticPr fontId="10"/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65"/>
  <sheetViews>
    <sheetView tabSelected="1" topLeftCell="A22" workbookViewId="0">
      <selection activeCell="W66" sqref="W66"/>
    </sheetView>
  </sheetViews>
  <sheetFormatPr defaultRowHeight="13.5"/>
  <cols>
    <col min="1" max="15" width="3.125" style="28" customWidth="1"/>
    <col min="16" max="16" width="3.375" style="28" customWidth="1"/>
    <col min="17" max="18" width="3.75" style="28" bestFit="1" customWidth="1"/>
    <col min="19" max="25" width="5.75" style="28" bestFit="1" customWidth="1"/>
    <col min="26" max="26" width="5.75" bestFit="1" customWidth="1"/>
    <col min="27" max="27" width="3.125" customWidth="1"/>
  </cols>
  <sheetData>
    <row r="3" spans="1:34">
      <c r="A3" s="114" t="s">
        <v>262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1:34" ht="13.5" customHeight="1">
      <c r="A5" s="115" t="s">
        <v>0</v>
      </c>
      <c r="B5" s="116"/>
      <c r="C5" s="116"/>
      <c r="G5" s="29"/>
      <c r="H5" s="117" t="s">
        <v>1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34">
      <c r="A6" s="116"/>
      <c r="B6" s="116"/>
      <c r="C6" s="116"/>
    </row>
    <row r="7" spans="1:34">
      <c r="Y7" s="63"/>
      <c r="Z7" s="180"/>
      <c r="AA7" s="180"/>
    </row>
    <row r="8" spans="1:34" ht="17.25" customHeight="1">
      <c r="A8" s="142" t="s">
        <v>263</v>
      </c>
      <c r="B8" s="142"/>
      <c r="C8" s="142"/>
      <c r="D8" s="142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34" ht="17.25" customHeight="1">
      <c r="A9" s="177"/>
      <c r="B9" s="210"/>
      <c r="C9" s="210"/>
      <c r="D9" s="178"/>
      <c r="E9" s="177" t="s">
        <v>264</v>
      </c>
      <c r="F9" s="210"/>
      <c r="G9" s="210"/>
      <c r="H9" s="178"/>
      <c r="I9" s="177" t="s">
        <v>265</v>
      </c>
      <c r="J9" s="210"/>
      <c r="K9" s="210"/>
      <c r="L9" s="178"/>
      <c r="M9" s="177" t="s">
        <v>266</v>
      </c>
      <c r="N9" s="210"/>
      <c r="O9" s="210"/>
      <c r="P9" s="178"/>
      <c r="Q9" s="177" t="s">
        <v>5</v>
      </c>
      <c r="R9" s="178"/>
      <c r="S9" s="179" t="s">
        <v>6</v>
      </c>
      <c r="T9" s="179"/>
      <c r="U9" s="179" t="s">
        <v>7</v>
      </c>
      <c r="V9" s="179"/>
      <c r="W9" s="179" t="s">
        <v>41</v>
      </c>
      <c r="X9" s="179"/>
      <c r="Y9" s="179" t="s">
        <v>9</v>
      </c>
      <c r="Z9" s="179"/>
      <c r="AA9" s="46"/>
      <c r="AB9" s="47"/>
      <c r="AG9" s="47"/>
      <c r="AH9" s="47"/>
    </row>
    <row r="10" spans="1:34" ht="17.25" customHeight="1">
      <c r="A10" s="177" t="s">
        <v>264</v>
      </c>
      <c r="B10" s="210"/>
      <c r="C10" s="210"/>
      <c r="D10" s="178"/>
      <c r="E10" s="170"/>
      <c r="F10" s="171"/>
      <c r="G10" s="171"/>
      <c r="H10" s="172"/>
      <c r="I10" s="173" t="s">
        <v>270</v>
      </c>
      <c r="J10" s="174"/>
      <c r="K10" s="174"/>
      <c r="L10" s="175"/>
      <c r="M10" s="173" t="s">
        <v>271</v>
      </c>
      <c r="N10" s="174"/>
      <c r="O10" s="174"/>
      <c r="P10" s="175"/>
      <c r="Q10" s="173" t="s">
        <v>273</v>
      </c>
      <c r="R10" s="175"/>
      <c r="S10" s="176" t="s">
        <v>275</v>
      </c>
      <c r="T10" s="176"/>
      <c r="U10" s="176" t="s">
        <v>277</v>
      </c>
      <c r="V10" s="176"/>
      <c r="W10" s="176" t="s">
        <v>279</v>
      </c>
      <c r="X10" s="176"/>
      <c r="Y10" s="176" t="s">
        <v>244</v>
      </c>
      <c r="Z10" s="176"/>
      <c r="AA10" s="46"/>
      <c r="AB10" s="47"/>
      <c r="AG10" s="47"/>
      <c r="AH10" s="47"/>
    </row>
    <row r="11" spans="1:34" ht="17.25" customHeight="1">
      <c r="A11" s="177" t="s">
        <v>265</v>
      </c>
      <c r="B11" s="210"/>
      <c r="C11" s="210"/>
      <c r="D11" s="178"/>
      <c r="E11" s="173" t="s">
        <v>267</v>
      </c>
      <c r="F11" s="174"/>
      <c r="G11" s="174"/>
      <c r="H11" s="175"/>
      <c r="I11" s="170"/>
      <c r="J11" s="171"/>
      <c r="K11" s="171"/>
      <c r="L11" s="172"/>
      <c r="M11" s="173" t="s">
        <v>272</v>
      </c>
      <c r="N11" s="174"/>
      <c r="O11" s="174"/>
      <c r="P11" s="175"/>
      <c r="Q11" s="173" t="s">
        <v>274</v>
      </c>
      <c r="R11" s="175"/>
      <c r="S11" s="176" t="s">
        <v>80</v>
      </c>
      <c r="T11" s="176"/>
      <c r="U11" s="176" t="s">
        <v>241</v>
      </c>
      <c r="V11" s="176"/>
      <c r="W11" s="176" t="s">
        <v>244</v>
      </c>
      <c r="X11" s="176"/>
      <c r="Y11" s="176" t="s">
        <v>79</v>
      </c>
      <c r="Z11" s="176"/>
      <c r="AA11" s="46"/>
      <c r="AB11" s="47"/>
      <c r="AG11" s="47"/>
      <c r="AH11" s="47"/>
    </row>
    <row r="12" spans="1:34" ht="17.25" customHeight="1">
      <c r="A12" s="177" t="s">
        <v>266</v>
      </c>
      <c r="B12" s="210"/>
      <c r="C12" s="210"/>
      <c r="D12" s="178"/>
      <c r="E12" s="173" t="s">
        <v>268</v>
      </c>
      <c r="F12" s="174"/>
      <c r="G12" s="174"/>
      <c r="H12" s="175"/>
      <c r="I12" s="173" t="s">
        <v>269</v>
      </c>
      <c r="J12" s="174"/>
      <c r="K12" s="174"/>
      <c r="L12" s="175"/>
      <c r="M12" s="170"/>
      <c r="N12" s="171"/>
      <c r="O12" s="171"/>
      <c r="P12" s="172"/>
      <c r="Q12" s="173" t="s">
        <v>83</v>
      </c>
      <c r="R12" s="175"/>
      <c r="S12" s="176" t="s">
        <v>276</v>
      </c>
      <c r="T12" s="176"/>
      <c r="U12" s="176" t="s">
        <v>278</v>
      </c>
      <c r="V12" s="176"/>
      <c r="W12" s="176" t="s">
        <v>83</v>
      </c>
      <c r="X12" s="176"/>
      <c r="Y12" s="176" t="s">
        <v>74</v>
      </c>
      <c r="Z12" s="176"/>
      <c r="AA12" s="46"/>
      <c r="AB12" s="47"/>
      <c r="AG12" s="47"/>
      <c r="AH12" s="47"/>
    </row>
    <row r="13" spans="1:34" ht="17.25" customHeight="1">
      <c r="A13" s="229" t="s">
        <v>60</v>
      </c>
      <c r="B13" s="229"/>
      <c r="C13" s="229"/>
      <c r="D13" s="229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</row>
    <row r="14" spans="1:34" ht="17.25" customHeight="1">
      <c r="A14" s="177"/>
      <c r="B14" s="210"/>
      <c r="C14" s="210"/>
      <c r="D14" s="178"/>
      <c r="E14" s="177" t="s">
        <v>280</v>
      </c>
      <c r="F14" s="210"/>
      <c r="G14" s="210"/>
      <c r="H14" s="178"/>
      <c r="I14" s="177" t="s">
        <v>281</v>
      </c>
      <c r="J14" s="210"/>
      <c r="K14" s="210"/>
      <c r="L14" s="178"/>
      <c r="M14" s="177" t="s">
        <v>89</v>
      </c>
      <c r="N14" s="210"/>
      <c r="O14" s="210"/>
      <c r="P14" s="178"/>
      <c r="Q14" s="177" t="s">
        <v>5</v>
      </c>
      <c r="R14" s="178"/>
      <c r="S14" s="179" t="s">
        <v>6</v>
      </c>
      <c r="T14" s="179"/>
      <c r="U14" s="179" t="s">
        <v>7</v>
      </c>
      <c r="V14" s="179"/>
      <c r="W14" s="179" t="s">
        <v>41</v>
      </c>
      <c r="X14" s="179"/>
      <c r="Y14" s="179" t="s">
        <v>9</v>
      </c>
      <c r="Z14" s="179"/>
      <c r="AA14" s="46"/>
      <c r="AB14" s="47"/>
      <c r="AG14" s="47"/>
      <c r="AH14" s="47"/>
    </row>
    <row r="15" spans="1:34" ht="17.25" customHeight="1">
      <c r="A15" s="177" t="s">
        <v>280</v>
      </c>
      <c r="B15" s="210"/>
      <c r="C15" s="210"/>
      <c r="D15" s="178"/>
      <c r="E15" s="170"/>
      <c r="F15" s="171"/>
      <c r="G15" s="171"/>
      <c r="H15" s="172"/>
      <c r="I15" s="173" t="s">
        <v>271</v>
      </c>
      <c r="J15" s="174"/>
      <c r="K15" s="174"/>
      <c r="L15" s="175"/>
      <c r="M15" s="173" t="s">
        <v>282</v>
      </c>
      <c r="N15" s="174"/>
      <c r="O15" s="174"/>
      <c r="P15" s="175"/>
      <c r="Q15" s="173" t="s">
        <v>75</v>
      </c>
      <c r="R15" s="175"/>
      <c r="S15" s="176" t="s">
        <v>284</v>
      </c>
      <c r="T15" s="176"/>
      <c r="U15" s="176" t="s">
        <v>286</v>
      </c>
      <c r="V15" s="176"/>
      <c r="W15" s="176" t="s">
        <v>279</v>
      </c>
      <c r="X15" s="176"/>
      <c r="Y15" s="176" t="s">
        <v>256</v>
      </c>
      <c r="Z15" s="176"/>
      <c r="AA15" s="46"/>
      <c r="AB15" s="47"/>
      <c r="AG15" s="47"/>
      <c r="AH15" s="47"/>
    </row>
    <row r="16" spans="1:34" ht="17.25" customHeight="1">
      <c r="A16" s="177" t="s">
        <v>281</v>
      </c>
      <c r="B16" s="210"/>
      <c r="C16" s="210"/>
      <c r="D16" s="178"/>
      <c r="E16" s="173" t="s">
        <v>268</v>
      </c>
      <c r="F16" s="174"/>
      <c r="G16" s="174"/>
      <c r="H16" s="175"/>
      <c r="I16" s="170"/>
      <c r="J16" s="171"/>
      <c r="K16" s="171"/>
      <c r="L16" s="172"/>
      <c r="M16" s="173" t="s">
        <v>232</v>
      </c>
      <c r="N16" s="174"/>
      <c r="O16" s="174"/>
      <c r="P16" s="175"/>
      <c r="Q16" s="173" t="s">
        <v>80</v>
      </c>
      <c r="R16" s="175"/>
      <c r="S16" s="176" t="s">
        <v>285</v>
      </c>
      <c r="T16" s="176"/>
      <c r="U16" s="176" t="s">
        <v>287</v>
      </c>
      <c r="V16" s="176"/>
      <c r="W16" s="176" t="s">
        <v>76</v>
      </c>
      <c r="X16" s="176"/>
      <c r="Y16" s="176" t="s">
        <v>74</v>
      </c>
      <c r="Z16" s="176"/>
      <c r="AA16" s="46"/>
      <c r="AB16" s="47"/>
      <c r="AC16" s="47"/>
      <c r="AD16" s="47"/>
      <c r="AE16" s="47"/>
      <c r="AF16" s="47"/>
      <c r="AG16" s="47"/>
      <c r="AH16" s="47"/>
    </row>
    <row r="17" spans="1:34" ht="17.25" customHeight="1">
      <c r="A17" s="177" t="s">
        <v>89</v>
      </c>
      <c r="B17" s="210"/>
      <c r="C17" s="210"/>
      <c r="D17" s="178"/>
      <c r="E17" s="173" t="s">
        <v>267</v>
      </c>
      <c r="F17" s="174"/>
      <c r="G17" s="174"/>
      <c r="H17" s="175"/>
      <c r="I17" s="173" t="s">
        <v>232</v>
      </c>
      <c r="J17" s="174"/>
      <c r="K17" s="174"/>
      <c r="L17" s="175"/>
      <c r="M17" s="170"/>
      <c r="N17" s="171"/>
      <c r="O17" s="171"/>
      <c r="P17" s="172"/>
      <c r="Q17" s="173" t="s">
        <v>283</v>
      </c>
      <c r="R17" s="175"/>
      <c r="S17" s="176" t="s">
        <v>80</v>
      </c>
      <c r="T17" s="176"/>
      <c r="U17" s="176" t="s">
        <v>288</v>
      </c>
      <c r="V17" s="176"/>
      <c r="W17" s="176" t="s">
        <v>80</v>
      </c>
      <c r="X17" s="176"/>
      <c r="Y17" s="176" t="s">
        <v>79</v>
      </c>
      <c r="Z17" s="176"/>
      <c r="AA17" s="46"/>
      <c r="AB17" s="47"/>
      <c r="AC17" s="47"/>
      <c r="AD17" s="47"/>
      <c r="AE17" s="47"/>
      <c r="AF17" s="47"/>
      <c r="AG17" s="47"/>
      <c r="AH17" s="47"/>
    </row>
    <row r="18" spans="1:34" s="47" customFormat="1" ht="17.25" customHeight="1">
      <c r="A18" s="65"/>
      <c r="B18" s="65"/>
      <c r="C18" s="65"/>
      <c r="D18" s="65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46"/>
    </row>
    <row r="19" spans="1:34" s="47" customFormat="1" ht="17.25" customHeight="1">
      <c r="A19" s="65"/>
      <c r="B19" s="182" t="s">
        <v>61</v>
      </c>
      <c r="C19" s="182"/>
      <c r="D19" s="182"/>
      <c r="E19" s="183" t="s">
        <v>289</v>
      </c>
      <c r="F19" s="183"/>
      <c r="G19" s="183"/>
      <c r="H19" s="51" t="s">
        <v>258</v>
      </c>
      <c r="I19" s="51" t="s">
        <v>62</v>
      </c>
      <c r="J19" s="51" t="s">
        <v>291</v>
      </c>
      <c r="K19" s="183" t="s">
        <v>290</v>
      </c>
      <c r="L19" s="183"/>
      <c r="M19" s="183"/>
      <c r="N19" s="51"/>
      <c r="O19" s="51"/>
      <c r="P19" s="182" t="s">
        <v>65</v>
      </c>
      <c r="Q19" s="182"/>
      <c r="R19" s="182"/>
      <c r="S19" s="183" t="s">
        <v>292</v>
      </c>
      <c r="T19" s="183"/>
      <c r="U19" s="51" t="s">
        <v>293</v>
      </c>
      <c r="V19" s="51" t="s">
        <v>62</v>
      </c>
      <c r="W19" s="51" t="s">
        <v>69</v>
      </c>
      <c r="X19" s="183" t="s">
        <v>95</v>
      </c>
      <c r="Y19" s="183"/>
      <c r="Z19" s="54"/>
    </row>
    <row r="20" spans="1:34">
      <c r="U20" s="55"/>
      <c r="V20" s="63"/>
      <c r="W20" s="55"/>
    </row>
    <row r="21" spans="1:34" ht="14.25">
      <c r="B21" s="182" t="s">
        <v>68</v>
      </c>
      <c r="C21" s="182"/>
      <c r="D21" s="182"/>
      <c r="E21" s="183" t="s">
        <v>294</v>
      </c>
      <c r="F21" s="183"/>
      <c r="G21" s="183"/>
      <c r="H21" s="51" t="s">
        <v>64</v>
      </c>
      <c r="I21" s="51" t="s">
        <v>62</v>
      </c>
      <c r="J21" s="51" t="s">
        <v>293</v>
      </c>
      <c r="K21" s="183" t="s">
        <v>259</v>
      </c>
      <c r="L21" s="183"/>
      <c r="M21" s="183"/>
      <c r="V21" s="63"/>
      <c r="W21" s="55"/>
    </row>
    <row r="22" spans="1:34">
      <c r="H22" s="55">
        <v>4</v>
      </c>
      <c r="I22" s="57" t="s">
        <v>295</v>
      </c>
      <c r="J22" s="55">
        <v>5</v>
      </c>
      <c r="Q22" s="58" t="s">
        <v>70</v>
      </c>
      <c r="R22" s="180" t="s">
        <v>259</v>
      </c>
      <c r="S22" s="181"/>
      <c r="T22" s="63" t="s">
        <v>71</v>
      </c>
      <c r="U22" s="180" t="s">
        <v>294</v>
      </c>
      <c r="V22" s="180"/>
      <c r="W22" s="67" t="s">
        <v>72</v>
      </c>
      <c r="X22" s="180" t="s">
        <v>292</v>
      </c>
      <c r="Y22" s="180"/>
    </row>
    <row r="23" spans="1:34">
      <c r="H23" s="55"/>
      <c r="I23" s="57"/>
      <c r="J23" s="55"/>
      <c r="Q23" s="58"/>
      <c r="R23" s="63"/>
      <c r="S23" s="64"/>
      <c r="T23" s="63"/>
      <c r="U23" s="63"/>
      <c r="V23" s="63"/>
      <c r="W23" s="68"/>
      <c r="X23" s="183"/>
      <c r="Y23" s="183"/>
    </row>
    <row r="24" spans="1:34" ht="14.25" thickBot="1">
      <c r="H24" s="55"/>
      <c r="I24" s="57"/>
      <c r="J24" s="55"/>
      <c r="Q24" s="58"/>
      <c r="R24" s="63"/>
      <c r="S24" s="64"/>
      <c r="T24" s="63"/>
      <c r="U24" s="63"/>
      <c r="V24" s="63"/>
      <c r="W24" s="67"/>
      <c r="X24" s="65"/>
      <c r="Y24" s="65"/>
    </row>
    <row r="25" spans="1:34" s="28" customFormat="1">
      <c r="A25" s="72"/>
      <c r="B25" s="73"/>
      <c r="C25" s="74"/>
      <c r="D25" s="118" t="str">
        <f>A27</f>
        <v>元町北</v>
      </c>
      <c r="E25" s="119"/>
      <c r="F25" s="120"/>
      <c r="G25" s="130" t="str">
        <f>A29</f>
        <v>アスルクラロ</v>
      </c>
      <c r="H25" s="131"/>
      <c r="I25" s="132"/>
      <c r="J25" s="118" t="str">
        <f>A31</f>
        <v>石狩FC</v>
      </c>
      <c r="K25" s="119"/>
      <c r="L25" s="120"/>
      <c r="M25" s="199" t="str">
        <f>A33</f>
        <v>クリアール</v>
      </c>
      <c r="N25" s="200"/>
      <c r="O25" s="230"/>
      <c r="P25" s="136" t="s">
        <v>2</v>
      </c>
      <c r="Q25" s="138" t="s">
        <v>3</v>
      </c>
      <c r="R25" s="138" t="s">
        <v>4</v>
      </c>
      <c r="S25" s="138" t="s">
        <v>5</v>
      </c>
      <c r="T25" s="138" t="s">
        <v>6</v>
      </c>
      <c r="U25" s="138" t="s">
        <v>7</v>
      </c>
      <c r="V25" s="138" t="s">
        <v>8</v>
      </c>
      <c r="W25" s="140" t="s">
        <v>9</v>
      </c>
      <c r="X25" s="1"/>
    </row>
    <row r="26" spans="1:34" s="28" customFormat="1" ht="14.25" thickBot="1">
      <c r="A26" s="75"/>
      <c r="B26" s="76"/>
      <c r="C26" s="77"/>
      <c r="D26" s="121"/>
      <c r="E26" s="122"/>
      <c r="F26" s="123"/>
      <c r="G26" s="133"/>
      <c r="H26" s="134"/>
      <c r="I26" s="135"/>
      <c r="J26" s="121"/>
      <c r="K26" s="122"/>
      <c r="L26" s="123"/>
      <c r="M26" s="201"/>
      <c r="N26" s="202"/>
      <c r="O26" s="231"/>
      <c r="P26" s="137"/>
      <c r="Q26" s="139"/>
      <c r="R26" s="139"/>
      <c r="S26" s="139"/>
      <c r="T26" s="139"/>
      <c r="U26" s="139"/>
      <c r="V26" s="139"/>
      <c r="W26" s="141"/>
      <c r="X26" s="1"/>
    </row>
    <row r="27" spans="1:34" s="28" customFormat="1" ht="13.5" customHeight="1">
      <c r="A27" s="72" t="s">
        <v>167</v>
      </c>
      <c r="B27" s="73"/>
      <c r="C27" s="74"/>
      <c r="D27" s="106"/>
      <c r="E27" s="107"/>
      <c r="F27" s="108"/>
      <c r="G27" s="2"/>
      <c r="H27" s="3" t="str">
        <f>IF(G28="","",IF(G28=I28,"△",IF(G28&gt;=I28,"○","●")))</f>
        <v>△</v>
      </c>
      <c r="I27" s="4"/>
      <c r="J27" s="2"/>
      <c r="K27" s="3" t="str">
        <f>IF(J28="","",IF(J28=L28,"△",IF(J28&gt;=L28,"○","●")))</f>
        <v>●</v>
      </c>
      <c r="L27" s="5"/>
      <c r="M27" s="6"/>
      <c r="N27" s="3" t="str">
        <f>IF(M28="","",IF(M28=O28,"△",IF(M28&gt;=O28,"○","●")))</f>
        <v>○</v>
      </c>
      <c r="O27" s="26"/>
      <c r="P27" s="112">
        <f>IF(AND($H27="",$K27="",$N27=""),"",COUNTIF($D27:$N27,"○"))</f>
        <v>1</v>
      </c>
      <c r="Q27" s="113">
        <f>IF(AND($H27="",$K27="",$N27=""),"",COUNTIF($D27:$N27,"△"))</f>
        <v>1</v>
      </c>
      <c r="R27" s="113">
        <f>IF(AND($H27="",$K27="",$N27=""),"",COUNTIF($D27:$N27,"●"))</f>
        <v>1</v>
      </c>
      <c r="S27" s="113">
        <f>IF(P27="","",(P27*3)+(Q27*1))</f>
        <v>4</v>
      </c>
      <c r="T27" s="113">
        <f>IF(P27="","",SUM(G28,J28,M28))</f>
        <v>3</v>
      </c>
      <c r="U27" s="113">
        <f>IF(P27="","",SUM(I28,L28,O28))</f>
        <v>1</v>
      </c>
      <c r="V27" s="113">
        <f>IF(P27="","",T27-U27)</f>
        <v>2</v>
      </c>
      <c r="W27" s="102">
        <f>IF(X27="","",RANK(X27,$X27:$X34,0))</f>
        <v>2</v>
      </c>
      <c r="X27" s="71">
        <f>IF(V27="","",$S27*100+$V27*10+T27)</f>
        <v>423</v>
      </c>
    </row>
    <row r="28" spans="1:34" s="28" customFormat="1" ht="14.25" customHeight="1" thickBot="1">
      <c r="A28" s="103"/>
      <c r="B28" s="104"/>
      <c r="C28" s="105"/>
      <c r="D28" s="109"/>
      <c r="E28" s="110"/>
      <c r="F28" s="111"/>
      <c r="G28" s="7">
        <f>IF(F30="","",F30)</f>
        <v>0</v>
      </c>
      <c r="H28" s="8" t="s">
        <v>10</v>
      </c>
      <c r="I28" s="9">
        <f>IF(D30="","",D30)</f>
        <v>0</v>
      </c>
      <c r="J28" s="7">
        <f>IF(F32="","",F32)</f>
        <v>0</v>
      </c>
      <c r="K28" s="8" t="s">
        <v>10</v>
      </c>
      <c r="L28" s="9">
        <f>IF(D32="","",D32)</f>
        <v>1</v>
      </c>
      <c r="M28" s="7">
        <f>IF(F34="","",F34)</f>
        <v>3</v>
      </c>
      <c r="N28" s="8" t="s">
        <v>10</v>
      </c>
      <c r="O28" s="8">
        <f>IF(D34="","",D34)</f>
        <v>0</v>
      </c>
      <c r="P28" s="99"/>
      <c r="Q28" s="100"/>
      <c r="R28" s="100"/>
      <c r="S28" s="100"/>
      <c r="T28" s="100"/>
      <c r="U28" s="100"/>
      <c r="V28" s="100"/>
      <c r="W28" s="70"/>
      <c r="X28" s="71"/>
    </row>
    <row r="29" spans="1:34" s="28" customFormat="1" ht="13.5" customHeight="1">
      <c r="A29" s="89" t="s">
        <v>73</v>
      </c>
      <c r="B29" s="90"/>
      <c r="C29" s="91"/>
      <c r="D29" s="10"/>
      <c r="E29" s="11" t="str">
        <f>IF(D30="","",IF(D30=F30,"△",IF(D30&gt;=F30,"○","●")))</f>
        <v>△</v>
      </c>
      <c r="F29" s="12"/>
      <c r="G29" s="78"/>
      <c r="H29" s="79"/>
      <c r="I29" s="95"/>
      <c r="J29" s="6"/>
      <c r="K29" s="11" t="str">
        <f>IF(J30="","",IF(J30=L30,"△",IF(J30&gt;=L30,"○","●")))</f>
        <v>●</v>
      </c>
      <c r="L29" s="13"/>
      <c r="M29" s="6"/>
      <c r="N29" s="11" t="str">
        <f>IF(M30="","",IF(M30=O30,"△",IF(M30&gt;=O30,"○","●")))</f>
        <v>△</v>
      </c>
      <c r="O29" s="27"/>
      <c r="P29" s="82">
        <f>IF(AND($E29="",$K29="",$N29=""),"",COUNTIF($D29:$N29,"○"))</f>
        <v>0</v>
      </c>
      <c r="Q29" s="84">
        <f>IF(AND($E29="",$K29="",$N29=""),"",COUNTIF($D29:$N29,"△"))</f>
        <v>2</v>
      </c>
      <c r="R29" s="84">
        <f>IF(AND($E29="",$K29="",$N29=""),"",COUNTIF($D29:$N29,"●"))</f>
        <v>1</v>
      </c>
      <c r="S29" s="86">
        <f>IF(P29="","",(P29*3)+(Q29*1))</f>
        <v>2</v>
      </c>
      <c r="T29" s="86">
        <f>IF(P29="","",SUM(D30,J30,M30))</f>
        <v>2</v>
      </c>
      <c r="U29" s="86">
        <f>IF(P29="","",SUM(F30,L30,O30))</f>
        <v>6</v>
      </c>
      <c r="V29" s="86">
        <f>IF(P29="","",T29-U29)</f>
        <v>-4</v>
      </c>
      <c r="W29" s="69">
        <f>IF(X29="","",RANK(X29,$X27:$X34,0))</f>
        <v>3</v>
      </c>
      <c r="X29" s="71">
        <f>IF(V29="","",$S29*100+$V29*10+T29)</f>
        <v>162</v>
      </c>
    </row>
    <row r="30" spans="1:34" s="28" customFormat="1" ht="14.25" customHeight="1" thickBot="1">
      <c r="A30" s="92"/>
      <c r="B30" s="93"/>
      <c r="C30" s="94"/>
      <c r="D30" s="14">
        <v>0</v>
      </c>
      <c r="E30" s="15" t="s">
        <v>10</v>
      </c>
      <c r="F30" s="16">
        <v>0</v>
      </c>
      <c r="G30" s="96"/>
      <c r="H30" s="97"/>
      <c r="I30" s="98"/>
      <c r="J30" s="17">
        <f>IF(I32="","",I32)</f>
        <v>0</v>
      </c>
      <c r="K30" s="18" t="s">
        <v>10</v>
      </c>
      <c r="L30" s="19">
        <f>IF(G32="","",G32)</f>
        <v>4</v>
      </c>
      <c r="M30" s="17">
        <f>IF(I34="","",I34)</f>
        <v>2</v>
      </c>
      <c r="N30" s="18" t="s">
        <v>10</v>
      </c>
      <c r="O30" s="18">
        <f>IF(G34="","",G34)</f>
        <v>2</v>
      </c>
      <c r="P30" s="99"/>
      <c r="Q30" s="100"/>
      <c r="R30" s="100"/>
      <c r="S30" s="101"/>
      <c r="T30" s="101"/>
      <c r="U30" s="101"/>
      <c r="V30" s="101"/>
      <c r="W30" s="70"/>
      <c r="X30" s="71"/>
    </row>
    <row r="31" spans="1:34" s="28" customFormat="1" ht="13.5" customHeight="1">
      <c r="A31" s="72" t="s">
        <v>86</v>
      </c>
      <c r="B31" s="73"/>
      <c r="C31" s="74"/>
      <c r="D31" s="10"/>
      <c r="E31" s="11" t="str">
        <f>IF(D32="","",IF(D32=F32,"△",IF(D32&gt;=F32,"○","●")))</f>
        <v>○</v>
      </c>
      <c r="F31" s="12"/>
      <c r="G31" s="11"/>
      <c r="H31" s="11" t="str">
        <f>IF(G32="","",IF(G32=I32,"△",IF(G32&gt;=I32,"○","●")))</f>
        <v>○</v>
      </c>
      <c r="I31" s="12"/>
      <c r="J31" s="78"/>
      <c r="K31" s="79"/>
      <c r="L31" s="95"/>
      <c r="M31" s="6"/>
      <c r="N31" s="11" t="str">
        <f>IF(M32="","",IF(M32=O32,"△",IF(M32&gt;=O32,"○","●")))</f>
        <v>○</v>
      </c>
      <c r="O31" s="27"/>
      <c r="P31" s="82">
        <f>IF(AND($E31="",$H31="",$N31=""),"",COUNTIF($D31:$N31,"○"))</f>
        <v>3</v>
      </c>
      <c r="Q31" s="84">
        <f>IF(AND($E31="",$H31="",$N31=""),"",COUNTIF($D31:$N31,"△"))</f>
        <v>0</v>
      </c>
      <c r="R31" s="84">
        <f>IF(AND($E31="",$H31="",$N31=""),"",COUNTIF($D31:$N31,"●"))</f>
        <v>0</v>
      </c>
      <c r="S31" s="86">
        <f>IF(P31="","",(P31*3)+(Q31*1))</f>
        <v>9</v>
      </c>
      <c r="T31" s="86">
        <f>IF(P31="","",SUM(G32,D32,M32))</f>
        <v>9</v>
      </c>
      <c r="U31" s="86">
        <f>IF(P31="","",SUM(F32,I32,O32))</f>
        <v>0</v>
      </c>
      <c r="V31" s="86">
        <f>IF(P31="","",T31-U31)</f>
        <v>9</v>
      </c>
      <c r="W31" s="69">
        <f>IF(X31="","",RANK(X31,$X27:$X34,0))</f>
        <v>1</v>
      </c>
      <c r="X31" s="71">
        <f>IF(V31="","",$S31*100+$V31*10+T31)</f>
        <v>999</v>
      </c>
    </row>
    <row r="32" spans="1:34" s="28" customFormat="1" ht="14.25" customHeight="1" thickBot="1">
      <c r="A32" s="103"/>
      <c r="B32" s="104"/>
      <c r="C32" s="105"/>
      <c r="D32" s="14">
        <v>1</v>
      </c>
      <c r="E32" s="15" t="s">
        <v>10</v>
      </c>
      <c r="F32" s="16">
        <v>0</v>
      </c>
      <c r="G32" s="14">
        <v>4</v>
      </c>
      <c r="H32" s="15" t="s">
        <v>10</v>
      </c>
      <c r="I32" s="16">
        <v>0</v>
      </c>
      <c r="J32" s="96"/>
      <c r="K32" s="97"/>
      <c r="L32" s="98"/>
      <c r="M32" s="17">
        <f>IF(L34="","",L34)</f>
        <v>4</v>
      </c>
      <c r="N32" s="18" t="s">
        <v>10</v>
      </c>
      <c r="O32" s="18">
        <f>IF(J34="","",J34)</f>
        <v>0</v>
      </c>
      <c r="P32" s="99"/>
      <c r="Q32" s="100"/>
      <c r="R32" s="100"/>
      <c r="S32" s="101"/>
      <c r="T32" s="101"/>
      <c r="U32" s="101"/>
      <c r="V32" s="101"/>
      <c r="W32" s="70"/>
      <c r="X32" s="71"/>
    </row>
    <row r="33" spans="1:34" s="28" customFormat="1" ht="13.5" customHeight="1">
      <c r="A33" s="190" t="s">
        <v>168</v>
      </c>
      <c r="B33" s="191"/>
      <c r="C33" s="192"/>
      <c r="D33" s="25"/>
      <c r="E33" s="20" t="str">
        <f>IF(D34="","",IF(D34=F34,"△",IF(D34&gt;=F34,"○","●")))</f>
        <v>●</v>
      </c>
      <c r="F33" s="21"/>
      <c r="G33" s="20"/>
      <c r="H33" s="20" t="str">
        <f>IF(G34="","",IF(G34=I34,"△",IF(G34&gt;=I34,"○","●")))</f>
        <v>△</v>
      </c>
      <c r="I33" s="21"/>
      <c r="J33" s="20"/>
      <c r="K33" s="20" t="str">
        <f>IF(J34="","",IF(J34=L34,"△",IF(J34&gt;=L34,"○","●")))</f>
        <v>●</v>
      </c>
      <c r="L33" s="21"/>
      <c r="M33" s="78"/>
      <c r="N33" s="79"/>
      <c r="O33" s="219"/>
      <c r="P33" s="82">
        <f>IF(AND($E33="",$H33="",$N33=""),"",COUNTIF($D33:$N33,"○"))</f>
        <v>0</v>
      </c>
      <c r="Q33" s="84">
        <f>IF(AND($E33="",$H33="",$N33=""),"",COUNTIF($D33:$N33,"△"))</f>
        <v>1</v>
      </c>
      <c r="R33" s="84">
        <f>IF(AND($E33="",$H33="",$N33=""),"",COUNTIF($D33:$N33,"●"))</f>
        <v>2</v>
      </c>
      <c r="S33" s="86">
        <f>IF(P33="","",(P33*3)+(Q33*1))</f>
        <v>1</v>
      </c>
      <c r="T33" s="86">
        <f>IF(P33="","",SUM(G34,D34,J34))</f>
        <v>2</v>
      </c>
      <c r="U33" s="86">
        <f>IF(P33="","",SUM(F34,I34,L34))</f>
        <v>9</v>
      </c>
      <c r="V33" s="86">
        <f>IF(P33="","",T33-U33)</f>
        <v>-7</v>
      </c>
      <c r="W33" s="69">
        <v>4</v>
      </c>
      <c r="X33" s="71">
        <f>IF(V33="","",$S33*100+$V33*10+T33)</f>
        <v>32</v>
      </c>
    </row>
    <row r="34" spans="1:34" s="28" customFormat="1" ht="14.25" customHeight="1" thickBot="1">
      <c r="A34" s="193"/>
      <c r="B34" s="194"/>
      <c r="C34" s="195"/>
      <c r="D34" s="22">
        <v>0</v>
      </c>
      <c r="E34" s="23" t="s">
        <v>10</v>
      </c>
      <c r="F34" s="24">
        <v>3</v>
      </c>
      <c r="G34" s="22">
        <v>2</v>
      </c>
      <c r="H34" s="23" t="s">
        <v>10</v>
      </c>
      <c r="I34" s="24">
        <v>2</v>
      </c>
      <c r="J34" s="22">
        <v>0</v>
      </c>
      <c r="K34" s="23" t="s">
        <v>10</v>
      </c>
      <c r="L34" s="24">
        <v>4</v>
      </c>
      <c r="M34" s="80"/>
      <c r="N34" s="81"/>
      <c r="O34" s="220"/>
      <c r="P34" s="83"/>
      <c r="Q34" s="85"/>
      <c r="R34" s="85"/>
      <c r="S34" s="87"/>
      <c r="T34" s="87"/>
      <c r="U34" s="87"/>
      <c r="V34" s="87"/>
      <c r="W34" s="88"/>
      <c r="X34" s="71"/>
      <c r="Z34"/>
      <c r="AA34"/>
      <c r="AB34"/>
      <c r="AC34"/>
      <c r="AD34"/>
      <c r="AE34"/>
      <c r="AF34"/>
      <c r="AG34"/>
      <c r="AH34"/>
    </row>
    <row r="38" spans="1:34">
      <c r="A38" s="114" t="s">
        <v>296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40" spans="1:34" ht="13.5" customHeight="1">
      <c r="A40" s="115" t="s">
        <v>0</v>
      </c>
      <c r="B40" s="116"/>
      <c r="C40" s="116"/>
      <c r="G40" s="29"/>
      <c r="H40" s="117" t="s">
        <v>1</v>
      </c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34" ht="14.25" thickBot="1">
      <c r="A41" s="116"/>
      <c r="B41" s="116"/>
      <c r="C41" s="116"/>
    </row>
    <row r="42" spans="1:34">
      <c r="A42" s="72"/>
      <c r="B42" s="73"/>
      <c r="C42" s="74"/>
      <c r="D42" s="118" t="str">
        <f>A44</f>
        <v>月寒</v>
      </c>
      <c r="E42" s="119"/>
      <c r="F42" s="120"/>
      <c r="G42" s="118" t="str">
        <f>A46</f>
        <v>JSN</v>
      </c>
      <c r="H42" s="119"/>
      <c r="I42" s="120"/>
      <c r="J42" s="118" t="str">
        <f>A48</f>
        <v>北郷</v>
      </c>
      <c r="K42" s="119"/>
      <c r="L42" s="120"/>
      <c r="M42" s="118" t="str">
        <f>A50</f>
        <v>清田緑</v>
      </c>
      <c r="N42" s="119"/>
      <c r="O42" s="119"/>
      <c r="P42" s="118" t="str">
        <f>A52</f>
        <v>あかつき</v>
      </c>
      <c r="Q42" s="119"/>
      <c r="R42" s="119"/>
      <c r="S42" s="136" t="s">
        <v>2</v>
      </c>
      <c r="T42" s="138" t="s">
        <v>3</v>
      </c>
      <c r="U42" s="138" t="s">
        <v>4</v>
      </c>
      <c r="V42" s="138" t="s">
        <v>5</v>
      </c>
      <c r="W42" s="138" t="s">
        <v>6</v>
      </c>
      <c r="X42" s="138" t="s">
        <v>7</v>
      </c>
      <c r="Y42" s="138" t="s">
        <v>8</v>
      </c>
      <c r="Z42" s="140" t="s">
        <v>9</v>
      </c>
    </row>
    <row r="43" spans="1:34" ht="14.25" thickBot="1">
      <c r="A43" s="75"/>
      <c r="B43" s="76"/>
      <c r="C43" s="77"/>
      <c r="D43" s="121"/>
      <c r="E43" s="122"/>
      <c r="F43" s="123"/>
      <c r="G43" s="121"/>
      <c r="H43" s="122"/>
      <c r="I43" s="123"/>
      <c r="J43" s="121"/>
      <c r="K43" s="122"/>
      <c r="L43" s="123"/>
      <c r="M43" s="121"/>
      <c r="N43" s="122"/>
      <c r="O43" s="122"/>
      <c r="P43" s="121"/>
      <c r="Q43" s="122"/>
      <c r="R43" s="122"/>
      <c r="S43" s="137"/>
      <c r="T43" s="139"/>
      <c r="U43" s="139"/>
      <c r="V43" s="139"/>
      <c r="W43" s="139"/>
      <c r="X43" s="139"/>
      <c r="Y43" s="139"/>
      <c r="Z43" s="141"/>
    </row>
    <row r="44" spans="1:34">
      <c r="A44" s="72" t="s">
        <v>289</v>
      </c>
      <c r="B44" s="73"/>
      <c r="C44" s="74"/>
      <c r="D44" s="106"/>
      <c r="E44" s="107"/>
      <c r="F44" s="108"/>
      <c r="G44" s="2"/>
      <c r="H44" s="3" t="str">
        <f>IF(G45="","",IF(G45=I45,"△",IF(G45&gt;=I45,"○","●")))</f>
        <v>●</v>
      </c>
      <c r="I44" s="4"/>
      <c r="J44" s="2"/>
      <c r="K44" s="3" t="str">
        <f>IF(J45="","",IF(J45=L45,"△",IF(J45&gt;=L45,"○","●")))</f>
        <v>○</v>
      </c>
      <c r="L44" s="5"/>
      <c r="M44" s="6"/>
      <c r="N44" s="3" t="str">
        <f>IF(M45="","",IF(M45=O45,"△",IF(M45&gt;=O45,"○","●")))</f>
        <v>○</v>
      </c>
      <c r="O44" s="26"/>
      <c r="P44" s="35"/>
      <c r="Q44" s="36" t="str">
        <f>IF(P45="","",IF(P45=R45,"△",IF(P45&gt;=R45,"○","●")))</f>
        <v>●</v>
      </c>
      <c r="R44" s="37"/>
      <c r="S44" s="112">
        <f>IF(AND($H44="",$K44="",$N44="",$Q44=""),"",COUNTIF($D44:$Q44,"○"))</f>
        <v>2</v>
      </c>
      <c r="T44" s="113">
        <f>IF(AND($H44="",$K44="",$N44="",$Q44=""),"",COUNTIF($D44:$Q44,"△"))</f>
        <v>0</v>
      </c>
      <c r="U44" s="113">
        <f>IF(AND($H44="",$K44="",$N44="",$Q44=""),"",COUNTIF($D44:$Q44,"●"))</f>
        <v>2</v>
      </c>
      <c r="V44" s="113">
        <f>IF(S44="","",(S44*3)+(T44*1))</f>
        <v>6</v>
      </c>
      <c r="W44" s="113">
        <f>IF(S44="","",SUM(G45,J45,M45,P45))</f>
        <v>5</v>
      </c>
      <c r="X44" s="113">
        <f>IF(S44="","",SUM(I45,L45,O45,R45))</f>
        <v>4</v>
      </c>
      <c r="Y44" s="113">
        <f>IF(S44="","",W44-X44)</f>
        <v>1</v>
      </c>
      <c r="Z44" s="158">
        <v>3</v>
      </c>
    </row>
    <row r="45" spans="1:34" ht="14.25" thickBot="1">
      <c r="A45" s="103"/>
      <c r="B45" s="104"/>
      <c r="C45" s="105"/>
      <c r="D45" s="109"/>
      <c r="E45" s="110"/>
      <c r="F45" s="111"/>
      <c r="G45" s="7">
        <f>IF(F47="","",F47)</f>
        <v>0</v>
      </c>
      <c r="H45" s="8" t="s">
        <v>10</v>
      </c>
      <c r="I45" s="9">
        <f>IF(D47="","",D47)</f>
        <v>1</v>
      </c>
      <c r="J45" s="7">
        <f>IF(F49="","",F49)</f>
        <v>2</v>
      </c>
      <c r="K45" s="8" t="s">
        <v>10</v>
      </c>
      <c r="L45" s="9">
        <f>IF(D49="","",D49)</f>
        <v>0</v>
      </c>
      <c r="M45" s="7">
        <f>IF(F51="","",F51)</f>
        <v>2</v>
      </c>
      <c r="N45" s="8" t="s">
        <v>10</v>
      </c>
      <c r="O45" s="8">
        <f>IF(D51="","",D51)</f>
        <v>0</v>
      </c>
      <c r="P45" s="7">
        <f>IF(F53="","",F53)</f>
        <v>1</v>
      </c>
      <c r="Q45" s="8" t="s">
        <v>10</v>
      </c>
      <c r="R45" s="38">
        <f>IF(D53="","",D53)</f>
        <v>3</v>
      </c>
      <c r="S45" s="99"/>
      <c r="T45" s="100"/>
      <c r="U45" s="100"/>
      <c r="V45" s="100"/>
      <c r="W45" s="100"/>
      <c r="X45" s="100"/>
      <c r="Y45" s="100"/>
      <c r="Z45" s="159"/>
    </row>
    <row r="46" spans="1:34">
      <c r="A46" s="72" t="s">
        <v>297</v>
      </c>
      <c r="B46" s="73"/>
      <c r="C46" s="74"/>
      <c r="D46" s="10"/>
      <c r="E46" s="11" t="str">
        <f>IF(D47="","",IF(D47=F47,"△",IF(D47&gt;=F47,"○","●")))</f>
        <v>○</v>
      </c>
      <c r="F46" s="12"/>
      <c r="G46" s="78"/>
      <c r="H46" s="79"/>
      <c r="I46" s="95"/>
      <c r="J46" s="6"/>
      <c r="K46" s="11" t="str">
        <f>IF(J47="","",IF(J47=L47,"△",IF(J47&gt;=L47,"○","●")))</f>
        <v>○</v>
      </c>
      <c r="L46" s="13"/>
      <c r="M46" s="6"/>
      <c r="N46" s="11" t="str">
        <f>IF(M47="","",IF(M47=O47,"△",IF(M47&gt;=O47,"○","●")))</f>
        <v>●</v>
      </c>
      <c r="O46" s="27"/>
      <c r="P46" s="2"/>
      <c r="Q46" s="11" t="str">
        <f>IF(P47="","",IF(P47=R47,"△",IF(P47&gt;=R47,"○","●")))</f>
        <v>●</v>
      </c>
      <c r="R46" s="39"/>
      <c r="S46" s="82">
        <f>IF(AND($E46="",$K46="",$N46="",$Q46=""),"",COUNTIF($D46:$Q46,"○"))</f>
        <v>2</v>
      </c>
      <c r="T46" s="84">
        <f>IF(AND($E46="",$K46="",$N46="",$Q46=""),"",COUNTIF($D46:$Q46,"△"))</f>
        <v>0</v>
      </c>
      <c r="U46" s="84">
        <f>IF(AND($E46="",$K46="",$N46="",$Q46=""),"",COUNTIF($D46:$Q46,"●"))</f>
        <v>2</v>
      </c>
      <c r="V46" s="86">
        <f>IF(S46="","",(S46*3)+(T46*1))</f>
        <v>6</v>
      </c>
      <c r="W46" s="86">
        <f>IF(S46="","",SUM(D47,J47,M47,P47))</f>
        <v>4</v>
      </c>
      <c r="X46" s="86">
        <f>IF(S46="","",SUM(F47,L47,O47,R47))</f>
        <v>4</v>
      </c>
      <c r="Y46" s="86">
        <f>IF(S46="","",W46-X46)</f>
        <v>0</v>
      </c>
      <c r="Z46" s="159">
        <v>4</v>
      </c>
    </row>
    <row r="47" spans="1:34" ht="14.25" thickBot="1">
      <c r="A47" s="103"/>
      <c r="B47" s="104"/>
      <c r="C47" s="105"/>
      <c r="D47" s="14">
        <v>1</v>
      </c>
      <c r="E47" s="15" t="s">
        <v>10</v>
      </c>
      <c r="F47" s="16">
        <v>0</v>
      </c>
      <c r="G47" s="96"/>
      <c r="H47" s="97"/>
      <c r="I47" s="98"/>
      <c r="J47" s="17">
        <f>IF(I49="","",I49)</f>
        <v>3</v>
      </c>
      <c r="K47" s="18" t="s">
        <v>10</v>
      </c>
      <c r="L47" s="19">
        <f>IF(G49="","",G49)</f>
        <v>1</v>
      </c>
      <c r="M47" s="17">
        <f>IF(I51="","",I51)</f>
        <v>0</v>
      </c>
      <c r="N47" s="18" t="s">
        <v>10</v>
      </c>
      <c r="O47" s="18">
        <f>IF(G51="","",G51)</f>
        <v>2</v>
      </c>
      <c r="P47" s="17">
        <f>IF(I53="","",I53)</f>
        <v>0</v>
      </c>
      <c r="Q47" s="18" t="s">
        <v>10</v>
      </c>
      <c r="R47" s="40">
        <f>IF(G53="","",G53)</f>
        <v>1</v>
      </c>
      <c r="S47" s="99"/>
      <c r="T47" s="100"/>
      <c r="U47" s="100"/>
      <c r="V47" s="101"/>
      <c r="W47" s="101"/>
      <c r="X47" s="101"/>
      <c r="Y47" s="101"/>
      <c r="Z47" s="159"/>
    </row>
    <row r="48" spans="1:34">
      <c r="A48" s="72" t="s">
        <v>25</v>
      </c>
      <c r="B48" s="73"/>
      <c r="C48" s="74"/>
      <c r="D48" s="10"/>
      <c r="E48" s="11" t="str">
        <f>IF(D49="","",IF(D49=F49,"△",IF(D49&gt;=F49,"○","●")))</f>
        <v>●</v>
      </c>
      <c r="F48" s="12"/>
      <c r="G48" s="11"/>
      <c r="H48" s="11" t="str">
        <f>IF(G49="","",IF(G49=I49,"△",IF(G49&gt;=I49,"○","●")))</f>
        <v>●</v>
      </c>
      <c r="I48" s="12"/>
      <c r="J48" s="78"/>
      <c r="K48" s="79"/>
      <c r="L48" s="95"/>
      <c r="M48" s="6"/>
      <c r="N48" s="11" t="str">
        <f>IF(M49="","",IF(M49=O49,"△",IF(M49&gt;=O49,"○","●")))</f>
        <v>●</v>
      </c>
      <c r="O48" s="27"/>
      <c r="P48" s="2"/>
      <c r="Q48" s="11" t="str">
        <f>IF(P49="","",IF(P49=R49,"△",IF(P49&gt;=R49,"○","●")))</f>
        <v>●</v>
      </c>
      <c r="R48" s="39"/>
      <c r="S48" s="82">
        <f>IF(AND($E48="",$H48="",$N48="",$Q48=""),"",COUNTIF($D48:$Q48,"○"))</f>
        <v>0</v>
      </c>
      <c r="T48" s="84">
        <f>IF(AND($E48="",$H48="",$N48="",$Q48=""),"",COUNTIF($D48:$Q48,"△"))</f>
        <v>0</v>
      </c>
      <c r="U48" s="84">
        <f>IF(AND($E48="",$H48="",$N48="",$Q48=""),"",COUNTIF($D48:$Q48,"●"))</f>
        <v>4</v>
      </c>
      <c r="V48" s="86">
        <f>IF(S48="","",(S48*3)+(T48*1))</f>
        <v>0</v>
      </c>
      <c r="W48" s="86">
        <f>IF(S48="","",SUM(D49,G49,M49,P49))</f>
        <v>1</v>
      </c>
      <c r="X48" s="86">
        <f>IF(S48="","",SUM(F49,I49,O49,R49))</f>
        <v>15</v>
      </c>
      <c r="Y48" s="86">
        <f>IF(S48="","",W48-X48)</f>
        <v>-14</v>
      </c>
      <c r="Z48" s="159">
        <v>5</v>
      </c>
    </row>
    <row r="49" spans="1:26" ht="14.25" thickBot="1">
      <c r="A49" s="103"/>
      <c r="B49" s="104"/>
      <c r="C49" s="105"/>
      <c r="D49" s="14">
        <v>0</v>
      </c>
      <c r="E49" s="15" t="s">
        <v>10</v>
      </c>
      <c r="F49" s="16">
        <v>2</v>
      </c>
      <c r="G49" s="14">
        <v>1</v>
      </c>
      <c r="H49" s="15" t="s">
        <v>10</v>
      </c>
      <c r="I49" s="16">
        <v>3</v>
      </c>
      <c r="J49" s="96"/>
      <c r="K49" s="97"/>
      <c r="L49" s="98"/>
      <c r="M49" s="17">
        <f>IF(L51="","",L51)</f>
        <v>0</v>
      </c>
      <c r="N49" s="18" t="s">
        <v>10</v>
      </c>
      <c r="O49" s="18">
        <f>IF(J51="","",J51)</f>
        <v>5</v>
      </c>
      <c r="P49" s="17">
        <f>IF(L53="","",L53)</f>
        <v>0</v>
      </c>
      <c r="Q49" s="18" t="s">
        <v>10</v>
      </c>
      <c r="R49" s="40">
        <f>IF(J53="","",J53)</f>
        <v>5</v>
      </c>
      <c r="S49" s="99"/>
      <c r="T49" s="100"/>
      <c r="U49" s="100"/>
      <c r="V49" s="101"/>
      <c r="W49" s="101"/>
      <c r="X49" s="101"/>
      <c r="Y49" s="101"/>
      <c r="Z49" s="159"/>
    </row>
    <row r="50" spans="1:26">
      <c r="A50" s="72" t="s">
        <v>222</v>
      </c>
      <c r="B50" s="73"/>
      <c r="C50" s="74"/>
      <c r="D50" s="25"/>
      <c r="E50" s="20" t="str">
        <f>IF(D51="","",IF(D51=F51,"△",IF(D51&gt;=F51,"○","●")))</f>
        <v>●</v>
      </c>
      <c r="F50" s="21"/>
      <c r="G50" s="20"/>
      <c r="H50" s="20" t="str">
        <f>IF(G51="","",IF(G51=I51,"△",IF(G51&gt;=I51,"○","●")))</f>
        <v>○</v>
      </c>
      <c r="I50" s="21"/>
      <c r="J50" s="20"/>
      <c r="K50" s="20" t="str">
        <f>IF(J51="","",IF(J51=L51,"△",IF(J51&gt;=L51,"○","●")))</f>
        <v>○</v>
      </c>
      <c r="L50" s="21"/>
      <c r="M50" s="78"/>
      <c r="N50" s="79"/>
      <c r="O50" s="79"/>
      <c r="P50" s="2"/>
      <c r="Q50" s="11" t="str">
        <f>IF(P51="","",IF(P51=R51,"△",IF(P51&gt;=R51,"○","●")))</f>
        <v>△</v>
      </c>
      <c r="R50" s="39"/>
      <c r="S50" s="82">
        <f>IF(AND($E50="",$H50="",$N50="",$Q50=""),"",COUNTIF($D50:$Q50,"○"))</f>
        <v>2</v>
      </c>
      <c r="T50" s="84">
        <f>IF(AND($E50="",$H50="",$N50="",$Q50=""),"",COUNTIF($D50:$Q50,"△"))</f>
        <v>1</v>
      </c>
      <c r="U50" s="84">
        <f>IF(AND($E50="",$H50="",$N50="",$Q50=""),"",COUNTIF($D50:$Q50,"●"))</f>
        <v>1</v>
      </c>
      <c r="V50" s="86">
        <f>IF(S50="","",(S50*3)+(T50*1))</f>
        <v>7</v>
      </c>
      <c r="W50" s="86">
        <f>IF(S50="","",SUM(D51,J51,G51,P51))</f>
        <v>8</v>
      </c>
      <c r="X50" s="86">
        <f>IF(S50="","",SUM(F51,I51,L51,R51))</f>
        <v>3</v>
      </c>
      <c r="Y50" s="86">
        <f>IF(S50="","",W50-X50)</f>
        <v>5</v>
      </c>
      <c r="Z50" s="159">
        <v>2</v>
      </c>
    </row>
    <row r="51" spans="1:26" ht="14.25" thickBot="1">
      <c r="A51" s="75"/>
      <c r="B51" s="76"/>
      <c r="C51" s="77"/>
      <c r="D51" s="30">
        <v>0</v>
      </c>
      <c r="E51" s="31" t="s">
        <v>10</v>
      </c>
      <c r="F51" s="32">
        <v>2</v>
      </c>
      <c r="G51" s="30">
        <v>2</v>
      </c>
      <c r="H51" s="31" t="s">
        <v>10</v>
      </c>
      <c r="I51" s="32">
        <v>0</v>
      </c>
      <c r="J51" s="30">
        <v>5</v>
      </c>
      <c r="K51" s="31" t="s">
        <v>10</v>
      </c>
      <c r="L51" s="32">
        <v>0</v>
      </c>
      <c r="M51" s="167"/>
      <c r="N51" s="168"/>
      <c r="O51" s="168"/>
      <c r="P51" s="17">
        <f>IF(O53="","",O53)</f>
        <v>1</v>
      </c>
      <c r="Q51" s="18" t="s">
        <v>10</v>
      </c>
      <c r="R51" s="40">
        <f>IF(M53="","",M53)</f>
        <v>1</v>
      </c>
      <c r="S51" s="99"/>
      <c r="T51" s="100"/>
      <c r="U51" s="100"/>
      <c r="V51" s="101"/>
      <c r="W51" s="101"/>
      <c r="X51" s="101"/>
      <c r="Y51" s="101"/>
      <c r="Z51" s="159"/>
    </row>
    <row r="52" spans="1:26">
      <c r="A52" s="72" t="s">
        <v>84</v>
      </c>
      <c r="B52" s="73"/>
      <c r="C52" s="74"/>
      <c r="D52" s="34"/>
      <c r="E52" s="20" t="str">
        <f>IF(D53="","",IF(D53=F53,"△",IF(D53&gt;=F53,"○","●")))</f>
        <v>○</v>
      </c>
      <c r="F52" s="21"/>
      <c r="G52" s="25"/>
      <c r="H52" s="20" t="str">
        <f>IF(G53="","",IF(G53=I53,"△",IF(G53&gt;=I53,"○","●")))</f>
        <v>○</v>
      </c>
      <c r="I52" s="21"/>
      <c r="J52" s="25"/>
      <c r="K52" s="20" t="str">
        <f>IF(J53="","",IF(J53=L53,"△",IF(J53&gt;=L53,"○","●")))</f>
        <v>○</v>
      </c>
      <c r="L52" s="21">
        <v>0</v>
      </c>
      <c r="M52" s="25"/>
      <c r="N52" s="20" t="str">
        <f>IF(M53="","",IF(M53=O53,"△",IF(M53&gt;=O53,"○","●")))</f>
        <v>△</v>
      </c>
      <c r="O52" s="21"/>
      <c r="P52" s="78"/>
      <c r="Q52" s="79"/>
      <c r="R52" s="79"/>
      <c r="S52" s="160">
        <f>IF(AND($E52="",$H52="",$K52="",$N52=""),"",COUNTIF($D52:$N52,"○"))</f>
        <v>3</v>
      </c>
      <c r="T52" s="161">
        <f>IF(AND($E52="",$H52="",$K52="",$N52=""),"",COUNTIF($D52:$Q52,"△"))</f>
        <v>1</v>
      </c>
      <c r="U52" s="161">
        <f>IF(AND($E52="",$H52="",$K52="",$N52=""),"",COUNTIF($D52:$Q52,"●"))</f>
        <v>0</v>
      </c>
      <c r="V52" s="162">
        <f>IF(S52="","",(S52*3)+(T52*1))</f>
        <v>10</v>
      </c>
      <c r="W52" s="162">
        <f>IF(S52="","",SUM(D53,J53,G53,M53))</f>
        <v>10</v>
      </c>
      <c r="X52" s="162">
        <f>IF(S52="","",SUM(F53,I53,L53,O53))</f>
        <v>2</v>
      </c>
      <c r="Y52" s="162">
        <f>IF(S52="","",W52-X52)</f>
        <v>8</v>
      </c>
      <c r="Z52" s="159">
        <v>1</v>
      </c>
    </row>
    <row r="53" spans="1:26" ht="14.25" thickBot="1">
      <c r="A53" s="75"/>
      <c r="B53" s="76"/>
      <c r="C53" s="77"/>
      <c r="D53" s="33">
        <v>3</v>
      </c>
      <c r="E53" s="23" t="s">
        <v>10</v>
      </c>
      <c r="F53" s="24">
        <v>1</v>
      </c>
      <c r="G53" s="22">
        <v>1</v>
      </c>
      <c r="H53" s="23" t="s">
        <v>10</v>
      </c>
      <c r="I53" s="24">
        <v>0</v>
      </c>
      <c r="J53" s="22">
        <v>5</v>
      </c>
      <c r="K53" s="23" t="s">
        <v>10</v>
      </c>
      <c r="L53" s="24">
        <v>0</v>
      </c>
      <c r="M53" s="22">
        <v>1</v>
      </c>
      <c r="N53" s="23" t="s">
        <v>10</v>
      </c>
      <c r="O53" s="24">
        <v>1</v>
      </c>
      <c r="P53" s="80"/>
      <c r="Q53" s="81"/>
      <c r="R53" s="81"/>
      <c r="S53" s="83"/>
      <c r="T53" s="85"/>
      <c r="U53" s="85"/>
      <c r="V53" s="87"/>
      <c r="W53" s="87"/>
      <c r="X53" s="87"/>
      <c r="Y53" s="87"/>
      <c r="Z53" s="163"/>
    </row>
    <row r="55" spans="1:26" ht="14.25" thickBot="1"/>
    <row r="56" spans="1:26" s="28" customFormat="1">
      <c r="A56" s="72"/>
      <c r="B56" s="73"/>
      <c r="C56" s="74"/>
      <c r="D56" s="130" t="str">
        <f>A58</f>
        <v>アスルクラロ</v>
      </c>
      <c r="E56" s="131"/>
      <c r="F56" s="132"/>
      <c r="G56" s="118" t="str">
        <f>A60</f>
        <v>北郷</v>
      </c>
      <c r="H56" s="119"/>
      <c r="I56" s="120"/>
      <c r="J56" s="118" t="str">
        <f>A62</f>
        <v>FILD FC</v>
      </c>
      <c r="K56" s="119"/>
      <c r="L56" s="120"/>
      <c r="M56" s="118" t="str">
        <f>A64</f>
        <v>旭川末広</v>
      </c>
      <c r="N56" s="119"/>
      <c r="O56" s="227"/>
      <c r="P56" s="136" t="s">
        <v>2</v>
      </c>
      <c r="Q56" s="138" t="s">
        <v>3</v>
      </c>
      <c r="R56" s="138" t="s">
        <v>4</v>
      </c>
      <c r="S56" s="138" t="s">
        <v>5</v>
      </c>
      <c r="T56" s="138" t="s">
        <v>6</v>
      </c>
      <c r="U56" s="138" t="s">
        <v>7</v>
      </c>
      <c r="V56" s="138" t="s">
        <v>8</v>
      </c>
      <c r="W56" s="140" t="s">
        <v>9</v>
      </c>
      <c r="X56" s="1"/>
    </row>
    <row r="57" spans="1:26" s="28" customFormat="1" ht="14.25" thickBot="1">
      <c r="A57" s="75"/>
      <c r="B57" s="76"/>
      <c r="C57" s="77"/>
      <c r="D57" s="133"/>
      <c r="E57" s="134"/>
      <c r="F57" s="135"/>
      <c r="G57" s="121"/>
      <c r="H57" s="122"/>
      <c r="I57" s="123"/>
      <c r="J57" s="121"/>
      <c r="K57" s="122"/>
      <c r="L57" s="123"/>
      <c r="M57" s="121"/>
      <c r="N57" s="122"/>
      <c r="O57" s="228"/>
      <c r="P57" s="137"/>
      <c r="Q57" s="139"/>
      <c r="R57" s="139"/>
      <c r="S57" s="139"/>
      <c r="T57" s="139"/>
      <c r="U57" s="139"/>
      <c r="V57" s="139"/>
      <c r="W57" s="141"/>
      <c r="X57" s="1"/>
    </row>
    <row r="58" spans="1:26" s="28" customFormat="1" ht="13.5" customHeight="1">
      <c r="A58" s="89" t="s">
        <v>73</v>
      </c>
      <c r="B58" s="90"/>
      <c r="C58" s="91"/>
      <c r="D58" s="106"/>
      <c r="E58" s="107"/>
      <c r="F58" s="108"/>
      <c r="G58" s="2"/>
      <c r="H58" s="3" t="str">
        <f>IF(G59="","",IF(G59=I59,"△",IF(G59&gt;=I59,"○","●")))</f>
        <v>○</v>
      </c>
      <c r="I58" s="4"/>
      <c r="J58" s="2"/>
      <c r="K58" s="3" t="str">
        <f>IF(J59="","",IF(J59=L59,"△",IF(J59&gt;=L59,"○","●")))</f>
        <v>○</v>
      </c>
      <c r="L58" s="5"/>
      <c r="M58" s="6"/>
      <c r="N58" s="3" t="str">
        <f>IF(M59="","",IF(M59=O59,"△",IF(M59&gt;=O59,"○","●")))</f>
        <v>○</v>
      </c>
      <c r="O58" s="26"/>
      <c r="P58" s="112">
        <f>IF(AND($H58="",$K58="",$N58=""),"",COUNTIF($D58:$N58,"○"))</f>
        <v>3</v>
      </c>
      <c r="Q58" s="113">
        <f>IF(AND($H58="",$K58="",$N58=""),"",COUNTIF($D58:$N58,"△"))</f>
        <v>0</v>
      </c>
      <c r="R58" s="113">
        <f>IF(AND($H58="",$K58="",$N58=""),"",COUNTIF($D58:$N58,"●"))</f>
        <v>0</v>
      </c>
      <c r="S58" s="113">
        <f>IF(P58="","",(P58*3)+(Q58*1))</f>
        <v>9</v>
      </c>
      <c r="T58" s="113">
        <f>IF(P58="","",SUM(G59,J59,M59))</f>
        <v>21</v>
      </c>
      <c r="U58" s="113">
        <f>IF(P58="","",SUM(I59,L59,O59))</f>
        <v>0</v>
      </c>
      <c r="V58" s="113">
        <f>IF(P58="","",T58-U58)</f>
        <v>21</v>
      </c>
      <c r="W58" s="102">
        <f>IF(X58="","",RANK(X58,$X58:$X65,0))</f>
        <v>1</v>
      </c>
      <c r="X58" s="71">
        <f>IF(V58="","",$S58*100+$V58*10+T58)</f>
        <v>1131</v>
      </c>
    </row>
    <row r="59" spans="1:26" s="28" customFormat="1" ht="14.25" customHeight="1" thickBot="1">
      <c r="A59" s="92"/>
      <c r="B59" s="93"/>
      <c r="C59" s="94"/>
      <c r="D59" s="109"/>
      <c r="E59" s="110"/>
      <c r="F59" s="111"/>
      <c r="G59" s="7">
        <f>IF(F61="","",F61)</f>
        <v>5</v>
      </c>
      <c r="H59" s="8" t="s">
        <v>10</v>
      </c>
      <c r="I59" s="9">
        <f>IF(D61="","",D61)</f>
        <v>0</v>
      </c>
      <c r="J59" s="7">
        <f>IF(F63="","",F63)</f>
        <v>9</v>
      </c>
      <c r="K59" s="8" t="s">
        <v>10</v>
      </c>
      <c r="L59" s="9">
        <f>IF(D63="","",D63)</f>
        <v>0</v>
      </c>
      <c r="M59" s="7">
        <f>IF(F65="","",F65)</f>
        <v>7</v>
      </c>
      <c r="N59" s="8" t="s">
        <v>10</v>
      </c>
      <c r="O59" s="8">
        <f>IF(D65="","",D65)</f>
        <v>0</v>
      </c>
      <c r="P59" s="99"/>
      <c r="Q59" s="100"/>
      <c r="R59" s="100"/>
      <c r="S59" s="100"/>
      <c r="T59" s="100"/>
      <c r="U59" s="100"/>
      <c r="V59" s="100"/>
      <c r="W59" s="70"/>
      <c r="X59" s="71"/>
    </row>
    <row r="60" spans="1:26" s="28" customFormat="1" ht="13.5" customHeight="1">
      <c r="A60" s="72" t="s">
        <v>25</v>
      </c>
      <c r="B60" s="73"/>
      <c r="C60" s="74"/>
      <c r="D60" s="10"/>
      <c r="E60" s="11" t="str">
        <f>IF(D61="","",IF(D61=F61,"△",IF(D61&gt;=F61,"○","●")))</f>
        <v>●</v>
      </c>
      <c r="F60" s="12"/>
      <c r="G60" s="78"/>
      <c r="H60" s="79"/>
      <c r="I60" s="95"/>
      <c r="J60" s="6"/>
      <c r="K60" s="11" t="str">
        <f>IF(J61="","",IF(J61=L61,"△",IF(J61&gt;=L61,"○","●")))</f>
        <v>○</v>
      </c>
      <c r="L60" s="13"/>
      <c r="M60" s="6"/>
      <c r="N60" s="11" t="str">
        <f>IF(M61="","",IF(M61=O61,"△",IF(M61&gt;=O61,"○","●")))</f>
        <v>●</v>
      </c>
      <c r="O60" s="27"/>
      <c r="P60" s="82">
        <f>IF(AND($E60="",$K60="",$N60=""),"",COUNTIF($D60:$N60,"○"))</f>
        <v>1</v>
      </c>
      <c r="Q60" s="84">
        <f>IF(AND($E60="",$K60="",$N60=""),"",COUNTIF($D60:$N60,"△"))</f>
        <v>0</v>
      </c>
      <c r="R60" s="84">
        <f>IF(AND($E60="",$K60="",$N60=""),"",COUNTIF($D60:$N60,"●"))</f>
        <v>2</v>
      </c>
      <c r="S60" s="86">
        <f>IF(P60="","",(P60*3)+(Q60*1))</f>
        <v>3</v>
      </c>
      <c r="T60" s="86">
        <f>IF(P60="","",SUM(D61,J61,M61))</f>
        <v>2</v>
      </c>
      <c r="U60" s="86">
        <f>IF(P60="","",SUM(F61,L61,O61))</f>
        <v>9</v>
      </c>
      <c r="V60" s="86">
        <f>IF(P60="","",T60-U60)</f>
        <v>-7</v>
      </c>
      <c r="W60" s="69">
        <f>IF(X60="","",RANK(X60,$X58:$X65,0))</f>
        <v>3</v>
      </c>
      <c r="X60" s="71">
        <f>IF(V60="","",$S60*100+$V60*10+T60)</f>
        <v>232</v>
      </c>
    </row>
    <row r="61" spans="1:26" s="28" customFormat="1" ht="14.25" customHeight="1" thickBot="1">
      <c r="A61" s="103"/>
      <c r="B61" s="104"/>
      <c r="C61" s="105"/>
      <c r="D61" s="14">
        <v>0</v>
      </c>
      <c r="E61" s="15" t="s">
        <v>10</v>
      </c>
      <c r="F61" s="16">
        <v>5</v>
      </c>
      <c r="G61" s="96"/>
      <c r="H61" s="97"/>
      <c r="I61" s="98"/>
      <c r="J61" s="17">
        <f>IF(I63="","",I63)</f>
        <v>2</v>
      </c>
      <c r="K61" s="18" t="s">
        <v>10</v>
      </c>
      <c r="L61" s="19">
        <f>IF(G63="","",G63)</f>
        <v>1</v>
      </c>
      <c r="M61" s="17">
        <f>IF(I65="","",I65)</f>
        <v>0</v>
      </c>
      <c r="N61" s="18" t="s">
        <v>10</v>
      </c>
      <c r="O61" s="18">
        <f>IF(G65="","",G65)</f>
        <v>3</v>
      </c>
      <c r="P61" s="99"/>
      <c r="Q61" s="100"/>
      <c r="R61" s="100"/>
      <c r="S61" s="101"/>
      <c r="T61" s="101"/>
      <c r="U61" s="101"/>
      <c r="V61" s="101"/>
      <c r="W61" s="70"/>
      <c r="X61" s="71"/>
    </row>
    <row r="62" spans="1:26" s="28" customFormat="1" ht="13.5" customHeight="1">
      <c r="A62" s="72" t="s">
        <v>298</v>
      </c>
      <c r="B62" s="73"/>
      <c r="C62" s="74"/>
      <c r="D62" s="10"/>
      <c r="E62" s="11" t="str">
        <f>IF(D63="","",IF(D63=F63,"△",IF(D63&gt;=F63,"○","●")))</f>
        <v>●</v>
      </c>
      <c r="F62" s="12"/>
      <c r="G62" s="11"/>
      <c r="H62" s="11" t="str">
        <f>IF(G63="","",IF(G63=I63,"△",IF(G63&gt;=I63,"○","●")))</f>
        <v>●</v>
      </c>
      <c r="I62" s="12"/>
      <c r="J62" s="78"/>
      <c r="K62" s="79"/>
      <c r="L62" s="95"/>
      <c r="M62" s="6"/>
      <c r="N62" s="11" t="str">
        <f>IF(M63="","",IF(M63=O63,"△",IF(M63&gt;=O63,"○","●")))</f>
        <v>●</v>
      </c>
      <c r="O62" s="27"/>
      <c r="P62" s="82">
        <f>IF(AND($E62="",$H62="",$N62=""),"",COUNTIF($D62:$N62,"○"))</f>
        <v>0</v>
      </c>
      <c r="Q62" s="84">
        <f>IF(AND($E62="",$H62="",$N62=""),"",COUNTIF($D62:$N62,"△"))</f>
        <v>0</v>
      </c>
      <c r="R62" s="84">
        <f>IF(AND($E62="",$H62="",$N62=""),"",COUNTIF($D62:$N62,"●"))</f>
        <v>3</v>
      </c>
      <c r="S62" s="86">
        <f>IF(P62="","",(P62*3)+(Q62*1))</f>
        <v>0</v>
      </c>
      <c r="T62" s="86">
        <f>IF(P62="","",SUM(G63,D63,M63))</f>
        <v>1</v>
      </c>
      <c r="U62" s="86">
        <f>IF(P62="","",SUM(F63,I63,O63))</f>
        <v>14</v>
      </c>
      <c r="V62" s="86">
        <f>IF(P62="","",T62-U62)</f>
        <v>-13</v>
      </c>
      <c r="W62" s="69">
        <f>IF(X62="","",RANK(X62,$X58:$X65,0))</f>
        <v>4</v>
      </c>
      <c r="X62" s="71">
        <f>IF(V62="","",$S62*100+$V62*10+T62)</f>
        <v>-129</v>
      </c>
    </row>
    <row r="63" spans="1:26" s="28" customFormat="1" ht="14.25" customHeight="1" thickBot="1">
      <c r="A63" s="103"/>
      <c r="B63" s="104"/>
      <c r="C63" s="105"/>
      <c r="D63" s="14">
        <v>0</v>
      </c>
      <c r="E63" s="15" t="s">
        <v>10</v>
      </c>
      <c r="F63" s="16">
        <v>9</v>
      </c>
      <c r="G63" s="14">
        <v>1</v>
      </c>
      <c r="H63" s="15" t="s">
        <v>10</v>
      </c>
      <c r="I63" s="16">
        <v>2</v>
      </c>
      <c r="J63" s="96"/>
      <c r="K63" s="97"/>
      <c r="L63" s="98"/>
      <c r="M63" s="17">
        <f>IF(L65="","",L65)</f>
        <v>0</v>
      </c>
      <c r="N63" s="18" t="s">
        <v>10</v>
      </c>
      <c r="O63" s="18">
        <f>IF(J65="","",J65)</f>
        <v>3</v>
      </c>
      <c r="P63" s="99"/>
      <c r="Q63" s="100"/>
      <c r="R63" s="100"/>
      <c r="S63" s="101"/>
      <c r="T63" s="101"/>
      <c r="U63" s="101"/>
      <c r="V63" s="101"/>
      <c r="W63" s="70"/>
      <c r="X63" s="71"/>
    </row>
    <row r="64" spans="1:26" s="28" customFormat="1" ht="13.5" customHeight="1">
      <c r="A64" s="72" t="s">
        <v>121</v>
      </c>
      <c r="B64" s="73"/>
      <c r="C64" s="74"/>
      <c r="D64" s="25"/>
      <c r="E64" s="20" t="str">
        <f>IF(D65="","",IF(D65=F65,"△",IF(D65&gt;=F65,"○","●")))</f>
        <v>●</v>
      </c>
      <c r="F64" s="21"/>
      <c r="G64" s="20"/>
      <c r="H64" s="20" t="str">
        <f>IF(G65="","",IF(G65=I65,"△",IF(G65&gt;=I65,"○","●")))</f>
        <v>○</v>
      </c>
      <c r="I64" s="21"/>
      <c r="J64" s="20"/>
      <c r="K64" s="20" t="str">
        <f>IF(J65="","",IF(J65=L65,"△",IF(J65&gt;=L65,"○","●")))</f>
        <v>○</v>
      </c>
      <c r="L64" s="21"/>
      <c r="M64" s="78"/>
      <c r="N64" s="79"/>
      <c r="O64" s="219"/>
      <c r="P64" s="82">
        <f>IF(AND($E64="",$H64="",$N64=""),"",COUNTIF($D64:$N64,"○"))</f>
        <v>2</v>
      </c>
      <c r="Q64" s="84">
        <f>IF(AND($E64="",$H64="",$N64=""),"",COUNTIF($D64:$N64,"△"))</f>
        <v>0</v>
      </c>
      <c r="R64" s="84">
        <f>IF(AND($E64="",$H64="",$N64=""),"",COUNTIF($D64:$N64,"●"))</f>
        <v>1</v>
      </c>
      <c r="S64" s="86">
        <f>IF(P64="","",(P64*3)+(Q64*1))</f>
        <v>6</v>
      </c>
      <c r="T64" s="86">
        <f>IF(P64="","",SUM(G65,D65,J65))</f>
        <v>6</v>
      </c>
      <c r="U64" s="86">
        <f>IF(P64="","",SUM(F65,I65,L65))</f>
        <v>7</v>
      </c>
      <c r="V64" s="86">
        <f>IF(P64="","",T64-U64)</f>
        <v>-1</v>
      </c>
      <c r="W64" s="69">
        <v>2</v>
      </c>
      <c r="X64" s="71">
        <f>IF(V64="","",$S64*100+$V64*10+T64)</f>
        <v>596</v>
      </c>
    </row>
    <row r="65" spans="1:24" ht="14.25" customHeight="1" thickBot="1">
      <c r="A65" s="75"/>
      <c r="B65" s="76"/>
      <c r="C65" s="77"/>
      <c r="D65" s="22">
        <v>0</v>
      </c>
      <c r="E65" s="23" t="s">
        <v>10</v>
      </c>
      <c r="F65" s="24">
        <v>7</v>
      </c>
      <c r="G65" s="22">
        <v>3</v>
      </c>
      <c r="H65" s="23" t="s">
        <v>10</v>
      </c>
      <c r="I65" s="24">
        <v>0</v>
      </c>
      <c r="J65" s="22">
        <v>3</v>
      </c>
      <c r="K65" s="23" t="s">
        <v>10</v>
      </c>
      <c r="L65" s="24">
        <v>0</v>
      </c>
      <c r="M65" s="80"/>
      <c r="N65" s="81"/>
      <c r="O65" s="220"/>
      <c r="P65" s="83"/>
      <c r="Q65" s="85"/>
      <c r="R65" s="85"/>
      <c r="S65" s="87"/>
      <c r="T65" s="87"/>
      <c r="U65" s="87"/>
      <c r="V65" s="87"/>
      <c r="W65" s="88"/>
      <c r="X65" s="71"/>
    </row>
  </sheetData>
  <mergeCells count="272">
    <mergeCell ref="Y52:Y53"/>
    <mergeCell ref="Z52:Z53"/>
    <mergeCell ref="D42:F43"/>
    <mergeCell ref="G42:I43"/>
    <mergeCell ref="M42:O43"/>
    <mergeCell ref="P42:R43"/>
    <mergeCell ref="Y42:Y43"/>
    <mergeCell ref="Y50:Y51"/>
    <mergeCell ref="Z50:Z51"/>
    <mergeCell ref="Z48:Z49"/>
    <mergeCell ref="Y46:Y47"/>
    <mergeCell ref="Z46:Z47"/>
    <mergeCell ref="X48:X49"/>
    <mergeCell ref="Z42:Z43"/>
    <mergeCell ref="D44:F45"/>
    <mergeCell ref="Y44:Y45"/>
    <mergeCell ref="Z44:Z45"/>
    <mergeCell ref="A52:C53"/>
    <mergeCell ref="P52:R53"/>
    <mergeCell ref="S52:S53"/>
    <mergeCell ref="T52:T53"/>
    <mergeCell ref="U52:U53"/>
    <mergeCell ref="V52:V53"/>
    <mergeCell ref="W52:W53"/>
    <mergeCell ref="X52:X53"/>
    <mergeCell ref="Y48:Y49"/>
    <mergeCell ref="A50:C51"/>
    <mergeCell ref="M50:O51"/>
    <mergeCell ref="S50:S51"/>
    <mergeCell ref="T50:T51"/>
    <mergeCell ref="U50:U51"/>
    <mergeCell ref="V50:V51"/>
    <mergeCell ref="W50:W51"/>
    <mergeCell ref="X50:X51"/>
    <mergeCell ref="A48:C49"/>
    <mergeCell ref="J48:L49"/>
    <mergeCell ref="S48:S49"/>
    <mergeCell ref="T48:T49"/>
    <mergeCell ref="U48:U49"/>
    <mergeCell ref="V48:V49"/>
    <mergeCell ref="W48:W49"/>
    <mergeCell ref="A46:C47"/>
    <mergeCell ref="G46:I47"/>
    <mergeCell ref="S46:S47"/>
    <mergeCell ref="T46:T47"/>
    <mergeCell ref="U46:U47"/>
    <mergeCell ref="V46:V47"/>
    <mergeCell ref="X22:Y22"/>
    <mergeCell ref="X23:Y23"/>
    <mergeCell ref="B21:D21"/>
    <mergeCell ref="E21:G21"/>
    <mergeCell ref="K21:M21"/>
    <mergeCell ref="R22:S22"/>
    <mergeCell ref="U22:V22"/>
    <mergeCell ref="V42:V43"/>
    <mergeCell ref="W42:W43"/>
    <mergeCell ref="X42:X43"/>
    <mergeCell ref="A44:C45"/>
    <mergeCell ref="A42:C43"/>
    <mergeCell ref="J42:L43"/>
    <mergeCell ref="S42:S43"/>
    <mergeCell ref="T33:T34"/>
    <mergeCell ref="U33:U34"/>
    <mergeCell ref="V33:V34"/>
    <mergeCell ref="W33:W34"/>
    <mergeCell ref="A16:D16"/>
    <mergeCell ref="E16:H16"/>
    <mergeCell ref="I16:L16"/>
    <mergeCell ref="M16:P16"/>
    <mergeCell ref="Q16:R16"/>
    <mergeCell ref="S16:T16"/>
    <mergeCell ref="U16:V16"/>
    <mergeCell ref="Y17:Z17"/>
    <mergeCell ref="B19:D19"/>
    <mergeCell ref="E19:G19"/>
    <mergeCell ref="K19:M19"/>
    <mergeCell ref="P19:R19"/>
    <mergeCell ref="S19:T19"/>
    <mergeCell ref="X19:Y19"/>
    <mergeCell ref="W16:X16"/>
    <mergeCell ref="Y16:Z16"/>
    <mergeCell ref="A17:D17"/>
    <mergeCell ref="E17:H17"/>
    <mergeCell ref="I17:L17"/>
    <mergeCell ref="M17:P17"/>
    <mergeCell ref="Q17:R17"/>
    <mergeCell ref="S17:T17"/>
    <mergeCell ref="U17:V17"/>
    <mergeCell ref="W17:X17"/>
    <mergeCell ref="A15:D15"/>
    <mergeCell ref="E15:H15"/>
    <mergeCell ref="I15:L15"/>
    <mergeCell ref="M15:P15"/>
    <mergeCell ref="Q15:R15"/>
    <mergeCell ref="S15:T15"/>
    <mergeCell ref="U15:V15"/>
    <mergeCell ref="W15:X15"/>
    <mergeCell ref="Y15:Z15"/>
    <mergeCell ref="A13:D13"/>
    <mergeCell ref="A14:D14"/>
    <mergeCell ref="E14:H14"/>
    <mergeCell ref="I14:L14"/>
    <mergeCell ref="M14:P14"/>
    <mergeCell ref="Q14:R14"/>
    <mergeCell ref="Y11:Z11"/>
    <mergeCell ref="A12:D12"/>
    <mergeCell ref="E12:H12"/>
    <mergeCell ref="I12:L12"/>
    <mergeCell ref="M12:P12"/>
    <mergeCell ref="Q12:R12"/>
    <mergeCell ref="S12:T12"/>
    <mergeCell ref="U12:V12"/>
    <mergeCell ref="W12:X12"/>
    <mergeCell ref="Y12:Z12"/>
    <mergeCell ref="S14:T14"/>
    <mergeCell ref="U14:V14"/>
    <mergeCell ref="W14:X14"/>
    <mergeCell ref="Y14:Z14"/>
    <mergeCell ref="W10:X10"/>
    <mergeCell ref="Y10:Z10"/>
    <mergeCell ref="A11:D11"/>
    <mergeCell ref="E11:H11"/>
    <mergeCell ref="I11:L11"/>
    <mergeCell ref="M11:P11"/>
    <mergeCell ref="Q11:R11"/>
    <mergeCell ref="S11:T11"/>
    <mergeCell ref="U11:V11"/>
    <mergeCell ref="W11:X11"/>
    <mergeCell ref="M10:P10"/>
    <mergeCell ref="Q10:R10"/>
    <mergeCell ref="S10:T10"/>
    <mergeCell ref="U10:V10"/>
    <mergeCell ref="A9:D9"/>
    <mergeCell ref="E9:H9"/>
    <mergeCell ref="I9:L9"/>
    <mergeCell ref="M9:P9"/>
    <mergeCell ref="Q9:R9"/>
    <mergeCell ref="S9:T9"/>
    <mergeCell ref="A64:C65"/>
    <mergeCell ref="M64:O65"/>
    <mergeCell ref="P64:P65"/>
    <mergeCell ref="Q64:Q65"/>
    <mergeCell ref="R64:R65"/>
    <mergeCell ref="A62:C63"/>
    <mergeCell ref="J62:L63"/>
    <mergeCell ref="P62:P63"/>
    <mergeCell ref="Q62:Q63"/>
    <mergeCell ref="R62:R63"/>
    <mergeCell ref="W46:W47"/>
    <mergeCell ref="X46:X47"/>
    <mergeCell ref="S64:S65"/>
    <mergeCell ref="T64:T65"/>
    <mergeCell ref="U64:U65"/>
    <mergeCell ref="V64:V65"/>
    <mergeCell ref="W64:W65"/>
    <mergeCell ref="X64:X65"/>
    <mergeCell ref="T62:T63"/>
    <mergeCell ref="U62:U63"/>
    <mergeCell ref="V62:V63"/>
    <mergeCell ref="W62:W63"/>
    <mergeCell ref="X62:X63"/>
    <mergeCell ref="S62:S63"/>
    <mergeCell ref="S60:S61"/>
    <mergeCell ref="T60:T61"/>
    <mergeCell ref="U60:U61"/>
    <mergeCell ref="V60:V61"/>
    <mergeCell ref="W60:W61"/>
    <mergeCell ref="X60:X61"/>
    <mergeCell ref="T58:T59"/>
    <mergeCell ref="U58:U59"/>
    <mergeCell ref="V58:V59"/>
    <mergeCell ref="W58:W59"/>
    <mergeCell ref="X58:X59"/>
    <mergeCell ref="S58:S59"/>
    <mergeCell ref="A60:C61"/>
    <mergeCell ref="G60:I61"/>
    <mergeCell ref="P60:P61"/>
    <mergeCell ref="Q60:Q61"/>
    <mergeCell ref="R60:R61"/>
    <mergeCell ref="A58:C59"/>
    <mergeCell ref="D58:F59"/>
    <mergeCell ref="P58:P59"/>
    <mergeCell ref="Q58:Q59"/>
    <mergeCell ref="R58:R59"/>
    <mergeCell ref="R56:R57"/>
    <mergeCell ref="S56:S57"/>
    <mergeCell ref="T56:T57"/>
    <mergeCell ref="U56:U57"/>
    <mergeCell ref="V56:V57"/>
    <mergeCell ref="W56:W57"/>
    <mergeCell ref="A38:X38"/>
    <mergeCell ref="A40:C41"/>
    <mergeCell ref="H40:X40"/>
    <mergeCell ref="A56:C57"/>
    <mergeCell ref="D56:F57"/>
    <mergeCell ref="G56:I57"/>
    <mergeCell ref="J56:L57"/>
    <mergeCell ref="M56:O57"/>
    <mergeCell ref="P56:P57"/>
    <mergeCell ref="Q56:Q57"/>
    <mergeCell ref="S44:S45"/>
    <mergeCell ref="T44:T45"/>
    <mergeCell ref="U44:U45"/>
    <mergeCell ref="V44:V45"/>
    <mergeCell ref="W44:W45"/>
    <mergeCell ref="X44:X45"/>
    <mergeCell ref="T42:T43"/>
    <mergeCell ref="U42:U43"/>
    <mergeCell ref="A31:C32"/>
    <mergeCell ref="J31:L32"/>
    <mergeCell ref="P31:P32"/>
    <mergeCell ref="Q31:Q32"/>
    <mergeCell ref="R31:R32"/>
    <mergeCell ref="S31:S32"/>
    <mergeCell ref="T31:T32"/>
    <mergeCell ref="X33:X34"/>
    <mergeCell ref="U31:U32"/>
    <mergeCell ref="V31:V32"/>
    <mergeCell ref="W31:W32"/>
    <mergeCell ref="X31:X32"/>
    <mergeCell ref="A33:C34"/>
    <mergeCell ref="M33:O34"/>
    <mergeCell ref="P33:P34"/>
    <mergeCell ref="Q33:Q34"/>
    <mergeCell ref="R33:R34"/>
    <mergeCell ref="S33:S34"/>
    <mergeCell ref="W27:W28"/>
    <mergeCell ref="X27:X28"/>
    <mergeCell ref="A29:C30"/>
    <mergeCell ref="G29:I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A27:C28"/>
    <mergeCell ref="D27:F28"/>
    <mergeCell ref="P27:P28"/>
    <mergeCell ref="Q27:Q28"/>
    <mergeCell ref="R27:R28"/>
    <mergeCell ref="S27:S28"/>
    <mergeCell ref="T27:T28"/>
    <mergeCell ref="U27:U28"/>
    <mergeCell ref="V27:V28"/>
    <mergeCell ref="A3:X3"/>
    <mergeCell ref="A5:C6"/>
    <mergeCell ref="H5:X5"/>
    <mergeCell ref="Z7:AA7"/>
    <mergeCell ref="A25:C26"/>
    <mergeCell ref="D25:F26"/>
    <mergeCell ref="G25:I26"/>
    <mergeCell ref="J25:L26"/>
    <mergeCell ref="M25:O26"/>
    <mergeCell ref="P25:P26"/>
    <mergeCell ref="W25:W26"/>
    <mergeCell ref="Q25:Q26"/>
    <mergeCell ref="R25:R26"/>
    <mergeCell ref="S25:S26"/>
    <mergeCell ref="T25:T26"/>
    <mergeCell ref="U25:U26"/>
    <mergeCell ref="V25:V26"/>
    <mergeCell ref="A8:D8"/>
    <mergeCell ref="U9:V9"/>
    <mergeCell ref="W9:X9"/>
    <mergeCell ref="Y9:Z9"/>
    <mergeCell ref="A10:D10"/>
    <mergeCell ref="E10:H10"/>
    <mergeCell ref="I10:L10"/>
  </mergeCells>
  <phoneticPr fontId="10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西白石</vt:lpstr>
      <vt:lpstr>菊水</vt:lpstr>
      <vt:lpstr>清田南</vt:lpstr>
      <vt:lpstr>東川下</vt:lpstr>
      <vt:lpstr>北郷</vt:lpstr>
      <vt:lpstr>元町</vt:lpstr>
      <vt:lpstr>月寒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keisuke</cp:lastModifiedBy>
  <cp:lastPrinted>2016-06-07T14:01:38Z</cp:lastPrinted>
  <dcterms:created xsi:type="dcterms:W3CDTF">2014-04-30T04:33:45Z</dcterms:created>
  <dcterms:modified xsi:type="dcterms:W3CDTF">2016-06-07T14:02:22Z</dcterms:modified>
</cp:coreProperties>
</file>